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2195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'Árak'!$A$1:$J$74</definedName>
    <definedName name="_xlnm.Print_Area" localSheetId="0">'Étlap'!$A$1:$R$88</definedName>
    <definedName name="_xlnm.Print_Area" localSheetId="1">'Megrendelőlap'!$A$1:$N$72</definedName>
  </definedNames>
  <calcPr fullCalcOnLoad="1"/>
</workbook>
</file>

<file path=xl/sharedStrings.xml><?xml version="1.0" encoding="utf-8"?>
<sst xmlns="http://schemas.openxmlformats.org/spreadsheetml/2006/main" count="1206" uniqueCount="537">
  <si>
    <t>RE1</t>
  </si>
  <si>
    <t>Reggeli</t>
  </si>
  <si>
    <t xml:space="preserve">Diós kiskalács </t>
  </si>
  <si>
    <t>Cukros briós</t>
  </si>
  <si>
    <t xml:space="preserve">Szezámos-túrós pogácsa </t>
  </si>
  <si>
    <t>RE2</t>
  </si>
  <si>
    <t>Vaníliás-mazsolás párna</t>
  </si>
  <si>
    <t>Meggyes párna</t>
  </si>
  <si>
    <t>A1</t>
  </si>
  <si>
    <t>Levesek</t>
  </si>
  <si>
    <t>A2</t>
  </si>
  <si>
    <t>A3</t>
  </si>
  <si>
    <t>Füstöltsajtos zellerkrémleves, pirított kenyérkockával *</t>
  </si>
  <si>
    <t>B</t>
  </si>
  <si>
    <t>Húsos levesek</t>
  </si>
  <si>
    <t>C</t>
  </si>
  <si>
    <t>Kedvencek</t>
  </si>
  <si>
    <t xml:space="preserve">Csirkepörkölt, galuska </t>
  </si>
  <si>
    <t xml:space="preserve">Vadas pulykatokány, spagetti </t>
  </si>
  <si>
    <t xml:space="preserve">Aranygaluska vaníliaszósszal </t>
  </si>
  <si>
    <t>Tejfölös, házi rakott burgonya</t>
  </si>
  <si>
    <t>D</t>
  </si>
  <si>
    <t>Hidegkonyhai készitmények</t>
  </si>
  <si>
    <t>E</t>
  </si>
  <si>
    <t>Főzelékek és könnyű zöldségételek</t>
  </si>
  <si>
    <t>Spenótfőzelék</t>
  </si>
  <si>
    <t xml:space="preserve">1. Párolt rizs, tartármártás * </t>
  </si>
  <si>
    <t>2. Sertéspörkölt</t>
  </si>
  <si>
    <t>2. Grillezett burgonya, fokhagymás tejföl *</t>
  </si>
  <si>
    <t>F</t>
  </si>
  <si>
    <t>Főzelékek</t>
  </si>
  <si>
    <t>Lencsefőzelék</t>
  </si>
  <si>
    <t>Zöldbabfőzelék</t>
  </si>
  <si>
    <t>Paradicsomos káposzta</t>
  </si>
  <si>
    <t>Babfőzelék</t>
  </si>
  <si>
    <t>Magyaros zöldborsófőzelék</t>
  </si>
  <si>
    <t xml:space="preserve">1. Marhapörkölt </t>
  </si>
  <si>
    <t xml:space="preserve">1. Vagdalt </t>
  </si>
  <si>
    <t xml:space="preserve">2. Kis bécsi szelet </t>
  </si>
  <si>
    <t xml:space="preserve">2. Rántott csirkemell </t>
  </si>
  <si>
    <t>G</t>
  </si>
  <si>
    <t>Tészták</t>
  </si>
  <si>
    <t>Császármorzsa baracklekvárral  *</t>
  </si>
  <si>
    <t>Extra vegyes palacsinta tál (mazsolás diókrémmel és fahéjas almával töltve) vaníliamártás *</t>
  </si>
  <si>
    <t>Krumplis tészta *</t>
  </si>
  <si>
    <t>Túrós, mazsolás rakott kifli *</t>
  </si>
  <si>
    <t>H1</t>
  </si>
  <si>
    <t>Húsos tészták</t>
  </si>
  <si>
    <t xml:space="preserve">Csirkemell csíkok fűszeres sajtkrémmártással, penne tésztával </t>
  </si>
  <si>
    <t xml:space="preserve">Carbonare spagetti (tejszín, sonka, reszelt sajt) </t>
  </si>
  <si>
    <t>H2</t>
  </si>
  <si>
    <t>I</t>
  </si>
  <si>
    <t>Főétel</t>
  </si>
  <si>
    <t xml:space="preserve">Szezámmagos rántott sajt, párolt rizs, tartármártás * </t>
  </si>
  <si>
    <t>J</t>
  </si>
  <si>
    <t>K</t>
  </si>
  <si>
    <t xml:space="preserve">Kínai pulykamell csíkok (mézes, pikáns) </t>
  </si>
  <si>
    <t>2. Zöldséges sült tészta</t>
  </si>
  <si>
    <t>L</t>
  </si>
  <si>
    <t>Vegyes tál (rántott csirkemell, rántott sajt)</t>
  </si>
  <si>
    <t>Rántott csirkemell csíkok csípős bundában</t>
  </si>
  <si>
    <t>Rántott halszeletek</t>
  </si>
  <si>
    <t>1. Zöldséges jázmin rizs</t>
  </si>
  <si>
    <t>2. Burgonyapüré</t>
  </si>
  <si>
    <t>2. Párolt rizs, tartármártás *</t>
  </si>
  <si>
    <t>2. Francia burgonyapüré</t>
  </si>
  <si>
    <t>2. Jázmin rizs, tartármártás</t>
  </si>
  <si>
    <t>M</t>
  </si>
  <si>
    <t>Hidasi csirkemell (fűszeres roston sütve)</t>
  </si>
  <si>
    <t>Mátrai szelet (párizsi sertésszelet, tejföl, reszelt sajt)</t>
  </si>
  <si>
    <t>1. Héjában sült burgonya tzatzikivel</t>
  </si>
  <si>
    <t xml:space="preserve">1. Rizi-bizi </t>
  </si>
  <si>
    <t>N</t>
  </si>
  <si>
    <t>Lilahagymás körözöttel töltött rántott sertésborda, falusi burgonya (tejfölös, füstölt szalonnás, hagymás)</t>
  </si>
  <si>
    <t>O</t>
  </si>
  <si>
    <t>Ínyencségek 
Laci bácsitól</t>
  </si>
  <si>
    <t>Harcsa szeletek "Orly" módra</t>
  </si>
  <si>
    <t>Borókás szarvaspörkölt</t>
  </si>
  <si>
    <t>1. Petrezselymes burgonya</t>
  </si>
  <si>
    <t>1. Szarvacska tészta</t>
  </si>
  <si>
    <t>2. Juhtúrós sztrapacska</t>
  </si>
  <si>
    <t>O3</t>
  </si>
  <si>
    <t>PN</t>
  </si>
  <si>
    <t>P</t>
  </si>
  <si>
    <t xml:space="preserve">Lebbencsleves, Magyaros zöldborsófőzelék, sertéspörkölt  </t>
  </si>
  <si>
    <t>Q</t>
  </si>
  <si>
    <t>R</t>
  </si>
  <si>
    <t>S</t>
  </si>
  <si>
    <t>Desszert</t>
  </si>
  <si>
    <t>Házi túrógombóc édes tejföllel</t>
  </si>
  <si>
    <t>Extra diós Gundel palacsinta (diós palacsintatésztában, főzött diókrémmel, forró rumos csokoládéval)</t>
  </si>
  <si>
    <t>T</t>
  </si>
  <si>
    <t>Sütemények</t>
  </si>
  <si>
    <t>Raffaello szelet</t>
  </si>
  <si>
    <t>Narancstorta</t>
  </si>
  <si>
    <t>U</t>
  </si>
  <si>
    <t>Tiramisu szelet</t>
  </si>
  <si>
    <t>V</t>
  </si>
  <si>
    <t>Savanyúság</t>
  </si>
  <si>
    <t>Uborkasaláta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</si>
  <si>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</si>
  <si>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</si>
  <si>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</si>
  <si>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</si>
  <si>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</si>
  <si>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</si>
  <si>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</si>
  <si>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</si>
  <si>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</si>
  <si>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</si>
  <si>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</si>
  <si>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</si>
  <si>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</si>
  <si>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</si>
  <si>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</si>
  <si>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</si>
  <si>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</si>
  <si>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</si>
  <si>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</si>
  <si>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</si>
  <si>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</si>
  <si>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</si>
  <si>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</si>
  <si>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</si>
  <si>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</si>
  <si>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</si>
  <si>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</si>
  <si>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</si>
  <si>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</si>
  <si>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</si>
  <si>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Ebéd</t>
  </si>
  <si>
    <t>Színes, baconos pulykanyárs,
wokban sült fűszeres zöldségek, burgonyapüré</t>
  </si>
  <si>
    <t>Őszibarackos, sajtos rakott csirkemell, párolt karotta, párolt rizs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</si>
  <si>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</si>
  <si>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</si>
  <si>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</si>
  <si>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</si>
  <si>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</si>
  <si>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</si>
  <si>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</si>
  <si>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</si>
  <si>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</si>
  <si>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</si>
  <si>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</si>
  <si>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</si>
  <si>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</si>
  <si>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</si>
  <si>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</si>
  <si>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</si>
  <si>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</si>
  <si>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</si>
  <si>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</si>
  <si>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</si>
  <si>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</si>
  <si>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</si>
  <si>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</si>
  <si>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Nyugdíjas</t>
  </si>
  <si>
    <t xml:space="preserve">Menü </t>
  </si>
  <si>
    <t>Menü</t>
  </si>
  <si>
    <t>Extra menü</t>
  </si>
  <si>
    <t>Office menü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</si>
  <si>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</si>
  <si>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</si>
  <si>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</si>
  <si>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</si>
  <si>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</si>
  <si>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</si>
  <si>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</si>
  <si>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Pn</t>
  </si>
  <si>
    <t>PN5</t>
  </si>
  <si>
    <t>Q5</t>
  </si>
  <si>
    <t>R5</t>
  </si>
  <si>
    <t>Z55</t>
  </si>
  <si>
    <t>Tejfölös bableves *</t>
  </si>
  <si>
    <t>Rántott gomba szezámmagos bundában</t>
  </si>
  <si>
    <t>1. Mini fasírt golyó</t>
  </si>
  <si>
    <t>ZX</t>
  </si>
  <si>
    <t>Búzacsírás teljes kiörlésű cipó</t>
  </si>
  <si>
    <t>1. Fűszeres sült burgonya, fokhagymás tejföl *</t>
  </si>
  <si>
    <t>Lebbencsleves</t>
  </si>
  <si>
    <r>
      <t>Zöldbableves</t>
    </r>
    <r>
      <rPr>
        <b/>
        <sz val="10"/>
        <rFont val="Arial"/>
        <family val="2"/>
      </rPr>
      <t xml:space="preserve"> *</t>
    </r>
  </si>
  <si>
    <r>
      <t>Magyaros gombaleves</t>
    </r>
    <r>
      <rPr>
        <b/>
        <sz val="10"/>
        <rFont val="Arial"/>
        <family val="2"/>
      </rPr>
      <t xml:space="preserve"> *</t>
    </r>
  </si>
  <si>
    <t>Újházy jérceleves (csirkemelles, zöldséges, gombás)</t>
  </si>
  <si>
    <t>Májgaluskaleves</t>
  </si>
  <si>
    <t>Csabai töltött karaj, majonézes kukoricasaláta</t>
  </si>
  <si>
    <t>Sertéskaraj fűszeres, baconos raguval, lyoni hagymával</t>
  </si>
  <si>
    <t>Káposztasaláta, édesítőszerekkel</t>
  </si>
  <si>
    <t>Csípős vegyes vágott, édesítőszerekkel</t>
  </si>
  <si>
    <t>Grillezett sovány sertésborda sült lyoni hagymával, floridai tojásos tésztasaláta (paradicsomos, tartáros, tojásos, jégsalátával összeforgatva)</t>
  </si>
  <si>
    <t>Lúdláb szelet, édesítőszerekkel</t>
  </si>
  <si>
    <t>Túrógombóc, édesítőszerekkel</t>
  </si>
  <si>
    <t>1. Sertéspörkölt</t>
  </si>
  <si>
    <t>Tonhalsaláta (jégsaláta, paradicsom, főtt tojás, olajos tonhal)</t>
  </si>
  <si>
    <t>2. Natúr csirkemell</t>
  </si>
  <si>
    <t>Csirkemelles bácskai rizseshús</t>
  </si>
  <si>
    <t>1. Sárga rizs</t>
  </si>
  <si>
    <t>2. Jázmin rizs, tzatziki</t>
  </si>
  <si>
    <t>Gyros fűszerezésű roston sült csirkemell, zöldsaláta (paradicsom, hagyma, uborka, káposzta)</t>
  </si>
  <si>
    <t>Citrusos hársmézben pácolt jércemell egészben sütve, joghurtos sajtmártással, roston zöldségekkel (kínai kel, pritaminpaprika, gomba, bébirépa, hagyma)</t>
  </si>
  <si>
    <t>Pulykamelles saláta (pritaminpaprika, uborka, paradicsom, jégsaláta, főtt tojás, bébikukorica, sajtkocka), sajtos-fokhagymás öntet</t>
  </si>
  <si>
    <t>Sült pulykacomb, meggymártás, párolt rizs</t>
  </si>
  <si>
    <t>Ananászos, füstöltsajtos rakott csirkemell, jázmin rizs</t>
  </si>
  <si>
    <t>Kemencében sült pulykamell csíkozva, tejszínes mustármártás, fűszervajas párolt zöldségkeverék</t>
  </si>
  <si>
    <t>Kemencében sült ropogós sertéskaraj, mézes rebarbarás almaraguval, laskagombás bébirépával</t>
  </si>
  <si>
    <t>Tojásos sóskafőzelék, édesítőszerekkel, pulykafasírt</t>
  </si>
  <si>
    <t>Zöldségekkel sült csirkemell kockák, tört burgonya</t>
  </si>
  <si>
    <t>Paradicsomos húsgombóc (paradicsommártással, 3 gombóccal), édesítőszerekkel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</si>
  <si>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</si>
  <si>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* jelölésű ételeinket vegetáriánusok
is fogyaszthatják</t>
  </si>
  <si>
    <t>Étcsokis croiisant</t>
  </si>
  <si>
    <t>1. Sonkás, baconos, csőben sült karfiol</t>
  </si>
  <si>
    <t>TVE1</t>
  </si>
  <si>
    <t>TV2</t>
  </si>
  <si>
    <t>TV3</t>
  </si>
  <si>
    <t>TV4</t>
  </si>
  <si>
    <t>TVE5</t>
  </si>
  <si>
    <t>TVE6</t>
  </si>
  <si>
    <t>Egresleves őszibarackkal *</t>
  </si>
  <si>
    <t>Fahéjas szilvaleves *</t>
  </si>
  <si>
    <t>Egresleves őszibarackkal, Vadas pulykatokány, spagetti</t>
  </si>
  <si>
    <t>Balázsfit</t>
  </si>
  <si>
    <t>SPEED menü</t>
  </si>
  <si>
    <t>Búzacsírás teljes kiőrlésű cipó</t>
  </si>
  <si>
    <t>Vega-vegán leves</t>
  </si>
  <si>
    <t>Vegetáriánus ételek</t>
  </si>
  <si>
    <t>Vegán ételek</t>
  </si>
  <si>
    <t>Lúdláb szelet</t>
  </si>
  <si>
    <t>SU1</t>
  </si>
  <si>
    <t>SU2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</si>
  <si>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</si>
  <si>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</si>
  <si>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</si>
  <si>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</si>
  <si>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</si>
  <si>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</si>
  <si>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</si>
  <si>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</si>
  <si>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</si>
  <si>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</si>
  <si>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</si>
  <si>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</si>
  <si>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</si>
  <si>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</si>
  <si>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</si>
  <si>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leves</t>
  </si>
  <si>
    <t>főétel</t>
  </si>
  <si>
    <t>menü</t>
  </si>
  <si>
    <t>desszert</t>
  </si>
  <si>
    <t xml:space="preserve"> Erdélyi raguleves (tejfölös, marhahúsos, zöldséges)</t>
  </si>
  <si>
    <t>Sonkával, parmezán sajttal töltött rántott csirkemell, rizi-bizi</t>
  </si>
  <si>
    <t>NF8</t>
  </si>
  <si>
    <t>XIXO COLA</t>
  </si>
  <si>
    <t>XIXO COLA ZERO</t>
  </si>
  <si>
    <t>XIXO LEMON</t>
  </si>
  <si>
    <t>XIXO Eper ízű tea</t>
  </si>
  <si>
    <t>XIXO GREEN TEA ZERO</t>
  </si>
  <si>
    <t>HELL</t>
  </si>
  <si>
    <t>HELL FOCUS</t>
  </si>
  <si>
    <t>Tárkonyos pulykaraguleves, édesítőszerekkel</t>
  </si>
  <si>
    <t>Tepsiben sült fűszeres halszeletek, grillezett zöldségek</t>
  </si>
  <si>
    <t>Sacher szelet, édesítőszerekkel</t>
  </si>
  <si>
    <t>Vegyesgyümölcsleves, édesítőszerekkel</t>
  </si>
  <si>
    <t>Hortobágyi húsos palacsinta, édesítőszerekkel</t>
  </si>
  <si>
    <t>Rántott camembert, párolt rizs, áfonyaszósz, édesítőszerekkel</t>
  </si>
  <si>
    <t>Lacipecsenye, hagymás tört burgonya</t>
  </si>
  <si>
    <t>Vegyesgyümölcsleves, édesítőszerekkel, Lacipecsenye, hagymás tört burgonya</t>
  </si>
  <si>
    <t>Rizsfelfújt sárgabaracklekvárral, édesítőszerekkel</t>
  </si>
  <si>
    <t>Magyaros  bableves házi kolbásszal</t>
  </si>
  <si>
    <t>Bolognai spagetti, édesítőszerekkel, reszelt sajt</t>
  </si>
  <si>
    <t>Paradicsomos húsgombóc, édesítőszerekkel, főtt burgonya</t>
  </si>
  <si>
    <t>Túrós tészta szalonnapörccel</t>
  </si>
  <si>
    <t>Húsos, rakott karfiol</t>
  </si>
  <si>
    <t>Són sült csirkecomb, burgonyapüré</t>
  </si>
  <si>
    <t>Rántott csirkemell, rizi-bizi</t>
  </si>
  <si>
    <t>Káposztás kocka, édesítőszerekkel</t>
  </si>
  <si>
    <t>Spenótfőzelék, főtt tojás</t>
  </si>
  <si>
    <t>Gyros fűszerezésű roston csirkemell csíkok, majonézes vegyes saláta, édesítőszerekkel</t>
  </si>
  <si>
    <t>Cordon bleu (pulykamellből), vajas-petrezselymes burgonya</t>
  </si>
  <si>
    <t>Retro piskóta csokis ízű öntettel, édesítőszerekkel</t>
  </si>
  <si>
    <t>Pékáru</t>
  </si>
  <si>
    <t>Suliidő menü 1</t>
  </si>
  <si>
    <t>Suliidő menü 2</t>
  </si>
  <si>
    <t>Z12</t>
  </si>
  <si>
    <t>Z all day menü</t>
  </si>
  <si>
    <t>Norvég saláta (prémium tonhal sajttal, tojással, hagymával és uborkával összeforgatva, majonézes öntet) 485</t>
  </si>
  <si>
    <t>Dupla tormás sonkatekercs franciasalátával  480</t>
  </si>
  <si>
    <t xml:space="preserve">Tojásos csőben sült karfiol reszelt sajttal </t>
  </si>
  <si>
    <t xml:space="preserve">Görög csirkefalatok (paradicsommal, uborkával, görögös fűszerezéssel) </t>
  </si>
  <si>
    <t>Házi csirkeropogós, jázmin rizs párolt gyümölcsökkel összeforgatva, édesítőszerekkel</t>
  </si>
  <si>
    <t>Sajttal, baconnal és gombával töltött rántott sertésszelet</t>
  </si>
  <si>
    <t xml:space="preserve">Majorannás, baconos tejföllel sült csirkemell </t>
  </si>
  <si>
    <t xml:space="preserve">Pulykás rakott kel </t>
  </si>
  <si>
    <t xml:space="preserve">Hagymaleves, pir. kenyérkockával * </t>
  </si>
  <si>
    <t xml:space="preserve">Füstölt csülkös, kolbászos bableves, lilahagymás snidlinges tejföllel </t>
  </si>
  <si>
    <t xml:space="preserve">Hortobágyi lángos (csirkemelles, paprikás tejfölös raguval), sok tejföllel </t>
  </si>
  <si>
    <t xml:space="preserve">Húsos, rakott zöldbab  [F] </t>
  </si>
  <si>
    <t xml:space="preserve">Vasi pecsenye (sertéskaraj fokhagymás tejben pácolva, párizsiasan kisütve), country burgonya </t>
  </si>
  <si>
    <t xml:space="preserve">Cordon-bleu (csirkemell sajttal, sonkával töltve), vajas burgonya </t>
  </si>
  <si>
    <t xml:space="preserve">Retro tejbegríz csokiöntettel </t>
  </si>
  <si>
    <t xml:space="preserve">Májgaluskaleves, Zöldbabfőzelék, marhapörkölt </t>
  </si>
  <si>
    <t xml:space="preserve">Piskóta tekercs </t>
  </si>
  <si>
    <t xml:space="preserve">Paradicsomos káposzta, roston csirkemell csíkok, Narancshabos minigofrik csokireszelékkel , Alma </t>
  </si>
  <si>
    <t xml:space="preserve">Mini hamburger (2 hamburgerhús, sajt, paradicsom, csemege uborka  és csalamádé, kétféle öntet: ketchup és tartármártás, 2 hamburger zsömle)Házi túrógombóc édes tejföllel </t>
  </si>
  <si>
    <t>Rántott brokkoli szezámmagos bundában</t>
  </si>
  <si>
    <t>2. Tarhonya</t>
  </si>
  <si>
    <t xml:space="preserve">Őszibarackos gyümölcsrizs </t>
  </si>
  <si>
    <t xml:space="preserve">Fatörzs </t>
  </si>
  <si>
    <t xml:space="preserve">Tejfölös bableves, Császármorzsa baracklekvárral </t>
  </si>
  <si>
    <t xml:space="preserve">Károlyi-saláta (pulykamell csíkok, főtt burgonya, csemege uborka, paradicsom, pritaminpaprika, tojás, majonézes öntet) 709 kcal [F] </t>
  </si>
  <si>
    <t xml:space="preserve">Magyaros gombaleves, Őszibarackos, sajtos rakott csirkemell, párolt karotta, párolt rizs [F] </t>
  </si>
  <si>
    <t xml:space="preserve">Csípős csirkemell csíkok roston, vajas párolt zöldköret (zöldbab, karfiol, sárgarépa, zöldborsó) </t>
  </si>
  <si>
    <t>XIXO MÁLNA-MENTA</t>
  </si>
  <si>
    <t>10.07. Hétfő</t>
  </si>
  <si>
    <t>10.08. Kedd</t>
  </si>
  <si>
    <t>10.09. Szerda</t>
  </si>
  <si>
    <t>10.11. Péntek</t>
  </si>
  <si>
    <t>10.12. Szombat</t>
  </si>
  <si>
    <t>10.13. Vasárnap</t>
  </si>
  <si>
    <t>10.10. Csütörtök</t>
  </si>
  <si>
    <t xml:space="preserve">Ízes levél </t>
  </si>
  <si>
    <t>Káposztás pogácsa</t>
  </si>
  <si>
    <t>Túrós bukta</t>
  </si>
  <si>
    <t xml:space="preserve">Füstöltsajtos, mustáros, virslis croissant </t>
  </si>
  <si>
    <t>Erőleves cérnametélttel</t>
  </si>
  <si>
    <t xml:space="preserve">Tavaszi zöldségleves  </t>
  </si>
  <si>
    <t>Hideg, tejszínes málnakrémleves</t>
  </si>
  <si>
    <t>Édesburgonya krémleves pirított tökmaggal *</t>
  </si>
  <si>
    <t>Paradicsomleves mozzarella golyókkal</t>
  </si>
  <si>
    <t xml:space="preserve">Hideg tejszínes feketeszeder leves * </t>
  </si>
  <si>
    <t>Tojásleves*</t>
  </si>
  <si>
    <t xml:space="preserve">Szürkemarha gulyás leves, házi csipetkével </t>
  </si>
  <si>
    <t xml:space="preserve">Húsos lasagne reszelt sajttal </t>
  </si>
  <si>
    <t xml:space="preserve">Natúr csirkemell csíkok franciasalátával (majonéz, burgonya, zöldborsó, sárgarépa, alma, uborka)  </t>
  </si>
  <si>
    <t xml:space="preserve">Waldorf-saláta (zeller, dió, alma, majonézzel, tojáscsíkkal) * </t>
  </si>
  <si>
    <t xml:space="preserve">1. Főtt tojás (2 db) *  </t>
  </si>
  <si>
    <t>2. Rántott sajt *</t>
  </si>
  <si>
    <t xml:space="preserve">Almás rebarbarafőzelék </t>
  </si>
  <si>
    <t xml:space="preserve">1. Grill sajt * </t>
  </si>
  <si>
    <t>Tejfölös vajbabfőzelék</t>
  </si>
  <si>
    <t>1. Grill csirkemell</t>
  </si>
  <si>
    <t xml:space="preserve">1. Sült virsli </t>
  </si>
  <si>
    <t xml:space="preserve">2. Sertéspörkölt </t>
  </si>
  <si>
    <t xml:space="preserve">Baconos, gombás bolognai spagetti, reszelt sajt </t>
  </si>
  <si>
    <t xml:space="preserve">Montenegrói juhtúrós rakott makaróni (darált marhahússal, tejföllel rétegezve, reszelt sajttal pirítva) </t>
  </si>
  <si>
    <t xml:space="preserve">Palóc pecsenye (sertéskaraj szeletek fokhagymás, mustáros, májas, fűszeres raguval), galuska [F] </t>
  </si>
  <si>
    <t>Manhattan-BigBurger (2 hamburgerhús, bacon, sajt, paradicsom, csemege uborka  és salátahagyma karikák, kétféle öntet: paradicsomos barbecue és pikáns, fűszeres majonéz, 2 hamburger zsömle)</t>
  </si>
  <si>
    <t xml:space="preserve">Sült hekk paprikás-fokhagymás lisztbe forgatva, tört burgonya [F] </t>
  </si>
  <si>
    <t xml:space="preserve">Eredeti brassói aprópecsenye </t>
  </si>
  <si>
    <t>Csirkemell csíkok Stroganoff módra (mustáros csirkemell uborkával és gombával), penne tészta [F]</t>
  </si>
  <si>
    <t>2. Rizi-bizi, snidlinges tejföl</t>
  </si>
  <si>
    <t xml:space="preserve">1. Petrezselymes jázmin rizs [F] </t>
  </si>
  <si>
    <t xml:space="preserve">2. Héjában sült burgonya, tzatziki </t>
  </si>
  <si>
    <t>Hagymás aprópecsenye</t>
  </si>
  <si>
    <t xml:space="preserve">1. Rizi-bizi [F] </t>
  </si>
  <si>
    <t xml:space="preserve">2. Vegyes köret  </t>
  </si>
  <si>
    <t>Vörösboros marhapörkölt</t>
  </si>
  <si>
    <t xml:space="preserve">1. Tarhonya [F] </t>
  </si>
  <si>
    <t>1. Párolt rizs, tartármártás</t>
  </si>
  <si>
    <t>2. Burgonyakrokett, áfonyaszósz</t>
  </si>
  <si>
    <t>Pirított gombával rakott pulykamell, tejföllel, füstöltsajttal sütve</t>
  </si>
  <si>
    <t>1. Tejszínes sült burgonya</t>
  </si>
  <si>
    <t xml:space="preserve">1. Burgonyapüré </t>
  </si>
  <si>
    <t xml:space="preserve">1. Jázmin rizs </t>
  </si>
  <si>
    <t xml:space="preserve">2. Petrezselymes burgonya </t>
  </si>
  <si>
    <t xml:space="preserve">Spárgás csirkemell sajttal kemencében sütve </t>
  </si>
  <si>
    <t>1. Vegyes rizs görögösen (jázmin, barna és vadrizs, olívával fűszeresen összeforgatva</t>
  </si>
  <si>
    <t xml:space="preserve">2. Wokos sült zöldségek (cukkini, zöldborsó, paprika, sárgarépa, vöröshagyma), jázmin rizs  </t>
  </si>
  <si>
    <t>1. Hagymás tört burgonya</t>
  </si>
  <si>
    <t xml:space="preserve">2. Rizi-bizi </t>
  </si>
  <si>
    <t>Vargányagombás marhapörkölt</t>
  </si>
  <si>
    <t>1. Galuska</t>
  </si>
  <si>
    <t>Kecskesajtos bundában sült pulykamell</t>
  </si>
  <si>
    <t>1. Francia burgonyapüré</t>
  </si>
  <si>
    <t>2. Kukoruicás jázmin rizs</t>
  </si>
  <si>
    <t xml:space="preserve">1. Petrezselymes jázmin rizs </t>
  </si>
  <si>
    <t>2. Falusi burgonya (tejfölös, füst. szalonnás, hagymás)</t>
  </si>
  <si>
    <t xml:space="preserve">Erőleves cérnametélttel, Lencsefőzelék, sült virsli </t>
  </si>
  <si>
    <t xml:space="preserve">Tejfölös bableves,  Baconos, gombás bolognai spagetti, r. sajt  </t>
  </si>
  <si>
    <t xml:space="preserve">Tavaszi zöldségleves, Paradicsomos káposzta, roston csirkemell csíkok </t>
  </si>
  <si>
    <t>Tavaszi zöldségleves, Hagymás aprópecsenye, rizi-bizi</t>
  </si>
  <si>
    <t xml:space="preserve">Hagymaleves, pir. kenyérkocka, Krumplis tészta </t>
  </si>
  <si>
    <t xml:space="preserve">Lebbencsleves, Magyaros zöldborsófőzelék, sertéspörkölt </t>
  </si>
  <si>
    <t xml:space="preserve">Erőleves cérnametélttel, Húsos, rakott zöldbab </t>
  </si>
  <si>
    <t>Zöldbableves, Majorannás, baconos tejföllel sült csirkemell , petrezselymes jázmin rizs</t>
  </si>
  <si>
    <t>Magyaros gombaleves Tejfölös, házi rakott burgonya</t>
  </si>
  <si>
    <t xml:space="preserve">Túrórudi szelet (édes, túrós töltelék piskótára rétegezve, csokival bevonva) </t>
  </si>
  <si>
    <t>Krémes puding szelet</t>
  </si>
  <si>
    <t xml:space="preserve">Kókuszgolyó  </t>
  </si>
  <si>
    <t>Tejfölös uborkasaláta</t>
  </si>
  <si>
    <t>Káposztával töltött almapaprika, édesítőszerrel</t>
  </si>
  <si>
    <t>Vegyestál (almapaprika, csalamádé, csem.uborka, cseresznyepaprika), édesítőszerrel</t>
  </si>
  <si>
    <t>Tavaszi vegyes vágott, édesítőszerrel</t>
  </si>
  <si>
    <t xml:space="preserve">Céklasaláta </t>
  </si>
  <si>
    <t>Francia hagymaleves *</t>
  </si>
  <si>
    <t>Sajtos-tejfölös spagetti *</t>
  </si>
  <si>
    <t>Csirkemell falatok tejszínes parmezán mártásban, zöldborsóval és roppanós pritaminpaprikával, penne tésztával</t>
  </si>
  <si>
    <t xml:space="preserve">Kelkáposztafőzelék, párolt pulykatokány </t>
  </si>
  <si>
    <t xml:space="preserve">Vadas marhatokány, édesítőszerekkel, spagetti </t>
  </si>
  <si>
    <t xml:space="preserve">Csikós tokány (szalonnás sült sovány sertéscomb csíkok tejfölös lecsós raguban) édesítőszerekkel, metélttel </t>
  </si>
  <si>
    <t>Sertéspörkölt,  galuska</t>
  </si>
  <si>
    <t>Lenmagba forgatott csirkemelles ropogós, máltai saláta (paradicsom, olívabogyó, uborka, lilahagyma, jégsaláta), balzsamecetes öntet 500 kcal [F</t>
  </si>
  <si>
    <t>Nyári csirkesaláta (sült csirkemell csíkozva mustáros öntettel, főtt tojással, zöldségekkel) 614 kcal [F</t>
  </si>
  <si>
    <t xml:space="preserve">Porchetta szeletek (fűszeres, töltött sertéskaraj), friss zöldségválogatással, joghurtos mártogatóval  [F] </t>
  </si>
  <si>
    <t xml:space="preserve">Narancsos-fűszeres olívaolajban pácolt, ropogósra süt libacomb szeletek, párolt káposzta [F] </t>
  </si>
  <si>
    <t>Uborkás joghurtban sült csirkemell, vegyes gombás jázmin rizs</t>
  </si>
  <si>
    <t xml:space="preserve">Hortobágyi húsos palacsinta </t>
  </si>
  <si>
    <t xml:space="preserve">Zöldfűszeres ricottával töltött csirkemell, joghurtos bulgursaláta (uborka, paradicsom, törökmogyoró) </t>
  </si>
  <si>
    <t xml:space="preserve">Tavaszi zöldségleves, Gyros fűszerezésű roston sült csirkemell, zöldsaláta (paradicsom, hagyma, uborka, káposzta) </t>
  </si>
  <si>
    <t>Gombás tortellini fűszeres paradicsommártással, reszelt sajt * [F]</t>
  </si>
  <si>
    <t xml:space="preserve">Sajtos, rakott penne (tejszínes, csirkés) [F] </t>
  </si>
  <si>
    <t xml:space="preserve">Lúdláb szelet, édesítőszerekkel </t>
  </si>
  <si>
    <t>Csokis ízű rizsdesszert, édesítőszerekkel</t>
  </si>
  <si>
    <t xml:space="preserve">Lenmagba forgatott csirkemelles ropogós, máltai saláta (paradicsom, olíva, uborka, lilahagyma, jégsaláta), balzsamecetes öntet </t>
  </si>
  <si>
    <t>40. hét</t>
  </si>
  <si>
    <t>T1</t>
  </si>
  <si>
    <t>T2</t>
  </si>
  <si>
    <t>T3</t>
  </si>
  <si>
    <t>W1</t>
  </si>
  <si>
    <t>W2</t>
  </si>
  <si>
    <t>NF9</t>
  </si>
  <si>
    <t>NF10</t>
  </si>
  <si>
    <t>09.28. Hétfő</t>
  </si>
  <si>
    <t>09.29. Kedd</t>
  </si>
  <si>
    <t>09.30. Szerda</t>
  </si>
  <si>
    <t>10.01.Csütörtök</t>
  </si>
  <si>
    <t>10.02. Péntek</t>
  </si>
  <si>
    <t xml:space="preserve">
Sült túrós derelye fahéjas tejfölmártással *</t>
  </si>
  <si>
    <t>Sajttal töltött rántott tőkehal</t>
  </si>
  <si>
    <t>1. Burgonyapüré</t>
  </si>
  <si>
    <t xml:space="preserve">2.  Jázmin rizs </t>
  </si>
  <si>
    <t>Kapros juhtúróban sült csirkemell pirított bacon-nel hagymás tört burgonya</t>
  </si>
  <si>
    <t>Sajttal, sonkával  töltött rántott palacsinta, párolt rizs, tartármártás</t>
  </si>
  <si>
    <t xml:space="preserve">Libacomb szeletek lyoni hagyímával, párolt káposzta, burgonyakrokett </t>
  </si>
  <si>
    <t>Májgaluskaleves, 
Húsos lasagne reszelt sajttal, 
Fatörzs</t>
  </si>
  <si>
    <t>Hideg, tejszínes málnakrémleves,  
Cordon-bleu (csirkemell sajttal, sonkával töltve), vajas burgonya, 
Krémes puding szelet</t>
  </si>
  <si>
    <t xml:space="preserve">Újházy jérceleves, Csirkemell csíkok fűszeres sajtkrémmártással, penne tésztával, 
Narancstorta </t>
  </si>
  <si>
    <t xml:space="preserve">Zöldbableves, 
Kapros juhtúróban sült csirkemell pirított bacon-nel, hagymás tört burgonya , 
Bécsi krémes kedvenc rolád </t>
  </si>
  <si>
    <t>Füstöltsajtos zellerkrémleves, 
Kínai pulykamell csíkok, zöldséges sült tészta, 
Epres rétes</t>
  </si>
  <si>
    <t>Szilvás rétes</t>
  </si>
  <si>
    <t>Almás-mákos rétes</t>
  </si>
  <si>
    <t>Meggyes rétes</t>
  </si>
  <si>
    <t>Feketeribizlis rétes</t>
  </si>
  <si>
    <t>Epres rétes</t>
  </si>
  <si>
    <t>Tejszínes eperkocka</t>
  </si>
  <si>
    <t>Fehércsokis, áfonyás máktortra</t>
  </si>
  <si>
    <t>Csemege uborka, édesítőszerrel</t>
  </si>
  <si>
    <t>Paradicsomleves mozzarella golyókkal, Csirkepörkölt, galuska,
 Alma és körte élőflórás sovány joghurt édesítőszerekkel</t>
  </si>
  <si>
    <t>Mini fasírtgolyók, burgonyapüré, Retro tejbegríz csokiöntettel, Alma és körte élőflórás sovány joghurt édesítőszerekkel</t>
  </si>
  <si>
    <t xml:space="preserve">Húsos lasagne reszelt sajttal, 
Joghurtos gyümölcssaláta </t>
  </si>
  <si>
    <t>Újházy jérceleves, 
Natúr csirkemell,  jázmin rizs, 
Narancs</t>
  </si>
  <si>
    <t>Fahéjas szilvaleves, 
Krumplis tészta</t>
  </si>
  <si>
    <t xml:space="preserve">Lebbencsleves, 
Rántott dínó falatok, rizi-bizi </t>
  </si>
  <si>
    <t>Carbonare spagetti, Őszibarackos gyümölcsrizs</t>
  </si>
  <si>
    <t>Bácskai rizseshús</t>
  </si>
  <si>
    <t>Zeusz csirkemell szeletek (krémfehér sajttal, laktózmentes-, paradicsommal sütve) tzatziki salátával, édesítőszerekkel</t>
  </si>
  <si>
    <t>Rántott brokkoli, ,párolt rizs, tartármártás, édesítőszerekkel</t>
  </si>
  <si>
    <t xml:space="preserve">Chilis bundás sertésborda, őszi vitaminsaláta (sárgarépa, cékla, petrezselyemgyökér, vöröshagyma, alma, káposzta, torma, dió) </t>
  </si>
  <si>
    <t>Tárkonyos pulykaraguleves, édesítőszerekkel, 
Bácskai rizseshús</t>
  </si>
  <si>
    <t>Magyaros  bableves házi kolbásszal, 
Paradicsomos húsgombóc, édesítőszerekkel, főtt burgonya</t>
  </si>
  <si>
    <t>Rántott csirkemell, rizi-bizi, 
Retro piskóta csokis ízű öntettel, édesítőszerekkel</t>
  </si>
  <si>
    <t>Májgaluskaleves, 
Gyros fűszerezésű roston csirkemell csíkok, majonézes vegyes saláta, édesítőszerekkel</t>
  </si>
  <si>
    <t>Almerikai almás pite, édesítőszerekkel</t>
  </si>
  <si>
    <t>Képviselőfánk, édesítőszerrel</t>
  </si>
  <si>
    <t>Csirkemell toszkán módra (zöldfűszeres, paradicsomos gombamártásban sült csirkemell sajttal és paradicsomkarikákkal), párolt zöldségek rizzsel összeforgatva [F]</t>
  </si>
  <si>
    <t>Hideg, tejszínes málnakrémleves, 
Sült pulykacomb, meggymártás, párolt rizs</t>
  </si>
  <si>
    <t xml:space="preserve">Édesburgonya krémleves pirított tökmaggal, 
Károlyi-saláta [F] </t>
  </si>
  <si>
    <t xml:space="preserve">Zöldbableves, 
Uborkás joghurtban sült csirkemell, vegyes gombás jázmin rizs 
 [F] </t>
  </si>
  <si>
    <t xml:space="preserve"> Csípős csirkemell csíkok roston, vajas párolt zöldköret (zöldbab, karfiol, sárgarépa, zöldborsó) </t>
  </si>
  <si>
    <t>Füstölt sonkaropogós, ananászos basmati rizs [F]</t>
  </si>
  <si>
    <t>Paradicsomos húsgombócok (paradicsommártással, 3 gombóccal), édesítőszerekkel</t>
  </si>
  <si>
    <t>Falafel (fűszeres csicseriborsófasírt), sajtos burgonyapüré * [F]</t>
  </si>
  <si>
    <t>Tojásos csőben sült karfiol reszelt sajttal * [F]</t>
  </si>
  <si>
    <t>Rántott mozzarella mandulás bundában, párolt rizs, tartármártás  *</t>
  </si>
  <si>
    <t xml:space="preserve">Ricottával és parajjal töltött palacsinta fűszeres paradicsommártással, reszelt mozzarellával tálalva </t>
  </si>
  <si>
    <t>Pulykás rakott kel [F]</t>
  </si>
  <si>
    <t xml:space="preserve">Hagymás tejfölben sült csirkemell szeletek, zöldséges jázmin rizs [F] </t>
  </si>
  <si>
    <t xml:space="preserve">Tejszínes csirkeraguval töltött tortilla, zöldfűszeres dresszing [F] </t>
  </si>
  <si>
    <t xml:space="preserve">Katalán narancsos csirkemell (mézes, narancsos, tejszínes mártásban), citromfüves jázmin rizs [F] </t>
  </si>
  <si>
    <t>Somlói kocka, édesítőszerrel</t>
  </si>
  <si>
    <t>Nyári csirkesaláta (sült csirkemell csíkozva mustáros öntettel, főtt tojással, zöldségekkel)</t>
  </si>
  <si>
    <t>Zöldfűszeres ricottával töltött csirkemell, joghurtos bulgursaláta (uborka, paradicsom, törökmogyoró</t>
  </si>
  <si>
    <t xml:space="preserve">Túrógombóc, édesítőszerrel </t>
  </si>
  <si>
    <t xml:space="preserve">Tejfölös bableves </t>
  </si>
  <si>
    <t>Spárgás csirkemell sajttal kemencében sütve, wokos sült zöldségek (cukkini, zöldborsó, paprika, sárgarépa, vöröshagyma)</t>
  </si>
  <si>
    <t xml:space="preserve">Tejszínes csirkeraguval töltött tortilla, zöldfűszeres dresszing </t>
  </si>
  <si>
    <t xml:space="preserve">Kemencében sült ropogós sertéskaraj, mézes rebarbarás almaraguval, laskagombás bébirépával </t>
  </si>
  <si>
    <t xml:space="preserve">Gyros fűszerezésű roston sült csirkemell, zöldsaláta (paradicsom, hagyma, uborka, káposzta) </t>
  </si>
  <si>
    <t xml:space="preserve">Csokis ízű rizsdesszert, édesítőszerekkel  </t>
  </si>
  <si>
    <t xml:space="preserve">Citrusos hársmézben pácolt jércemell egészben sütve, joghurtos sajtmártással, roston zöldségekkel </t>
  </si>
  <si>
    <t xml:space="preserve">Norvég saláta </t>
  </si>
  <si>
    <t xml:space="preserve">Uborkás joghurtban sült csirkemell, édesítőszerrel, vegyes gombás jázmin rizzsel </t>
  </si>
  <si>
    <t xml:space="preserve">Sacher szelet, édesítőszerekkel </t>
  </si>
  <si>
    <t>Magyaros gombaleves</t>
  </si>
  <si>
    <t>Porchetta szeletek (fűszeres, töltött sertéskaraj), friss zöldségválogatással, joghurtos mártogatóval</t>
  </si>
  <si>
    <t>Grillezett csirkemell floridai tojásos tésztasaláta (paradicsomos, tartáros, tojásos, jégsalátával összeforgatva)</t>
  </si>
  <si>
    <t>Füstöltsonka ropogós, ananászos basmati rizs</t>
  </si>
  <si>
    <t xml:space="preserve">Magyaros zöldborsófőzelék, sertéspörkölt </t>
  </si>
  <si>
    <t xml:space="preserve">Dupla tormás sonkatekercs franciasalátával </t>
  </si>
  <si>
    <t xml:space="preserve">Kínai pulykamell csíkok, sárga rizs </t>
  </si>
  <si>
    <t xml:space="preserve">Májgaluskaleves (Zero) </t>
  </si>
  <si>
    <t xml:space="preserve">Oroszkrém szelet, édesítőszerrel </t>
  </si>
  <si>
    <t xml:space="preserve">Füstöltsajtos zellerkrémleves, pir. Kenyérkockával </t>
  </si>
  <si>
    <t xml:space="preserve">Sonkás, baconos csőben sült karfiol  </t>
  </si>
  <si>
    <t xml:space="preserve">Spenótfőzelék, főtt tojás (Zero) </t>
  </si>
  <si>
    <t xml:space="preserve">Brownie, édesítőszerekkel </t>
  </si>
  <si>
    <t>Zöldborsókrémleves pirított tökmaggal</t>
  </si>
  <si>
    <t>Paradicsomos, zöldséges rizottó füstölt sajttal</t>
  </si>
  <si>
    <t>Kókusztejes mungóbab, currys, kesudiós baszmati rizzsel (HOT)</t>
  </si>
  <si>
    <t xml:space="preserve">Cukkinis spagetti parmezánnal </t>
  </si>
  <si>
    <t>Zöldségpogácsa zöldfűszeres kuszkusszal</t>
  </si>
  <si>
    <t xml:space="preserve">Szezámos zöldségek rizstésztával </t>
  </si>
  <si>
    <t xml:space="preserve">Cukkinileves sütőtükkel, kókusztejjel </t>
  </si>
  <si>
    <t xml:space="preserve">Fűszeres indiai rizsgolyók snidlinges joghurtttal </t>
  </si>
  <si>
    <t xml:space="preserve">Gyömbéres lencse, fekete rizses basmati rizzsel (HOT) </t>
  </si>
  <si>
    <t xml:space="preserve">Gnoccji paradicsomos póréhagymás öntettel, parmezánnal </t>
  </si>
  <si>
    <t xml:space="preserve">Zelleres, burgonyás zöldborsó </t>
  </si>
  <si>
    <t>Paradicsomos, csicseriborsós, zöldséges bulgur</t>
  </si>
  <si>
    <t xml:space="preserve">Céklakrémleves almával </t>
  </si>
  <si>
    <t xml:space="preserve">Parajos, krémfehérsajtos lasagne bazsalikomos paradicsommártással </t>
  </si>
  <si>
    <t>Tofu Makhari basmati rizzsel (pácolt tofukockák, fűszeres, paradicsomos, krémes mártásban) HOT</t>
  </si>
  <si>
    <t>Krumplis tészta</t>
  </si>
  <si>
    <t xml:space="preserve">Sült zölsdségek bazsalikommal, barna rizzsel </t>
  </si>
  <si>
    <t xml:space="preserve">Mediterrán zabkrélmes árparizottó, aszalt paradicsommal (cukkini, padlizsán paradicsom, sárgarépa) </t>
  </si>
  <si>
    <t xml:space="preserve">Burgonyalevs zabitallal, metélőhagymával </t>
  </si>
  <si>
    <t>Tagliatelle verdi sütőtökkel, parmezánnal</t>
  </si>
  <si>
    <t xml:space="preserve">Ananászos vörös lencse curry jázminrizzsel, párolt borsóval (HOT) </t>
  </si>
  <si>
    <t>Krémes, parmezános, brokkolis spagetti (főzőkrémes, parmezános, fokhagymás mártás brokollirózsákkal)</t>
  </si>
  <si>
    <t xml:space="preserve">Rizskrémes zöldségragu bulgurral </t>
  </si>
  <si>
    <t xml:space="preserve">Fűszeres szejtán csíkok, fokhagymás csicseriborsókrémmel, kölessel </t>
  </si>
  <si>
    <t>Spenótleves lencséval</t>
  </si>
  <si>
    <t xml:space="preserve">Penne zöldséges marinara szósszal, parmezánnal </t>
  </si>
  <si>
    <t xml:space="preserve">Sárgarépa korma zöldborsóval, paprikás földimogyorós basmati rizzsel (HOT) </t>
  </si>
  <si>
    <t>Zöldségs, mascarponés rizottó parmezánnal</t>
  </si>
  <si>
    <t xml:space="preserve">Jambalaya zöldségekből (barnarizzsel) </t>
  </si>
  <si>
    <t xml:space="preserve">Szezámmagos ceruzabab, kükusztejes cukkinipürével </t>
  </si>
  <si>
    <t>Kapros tökfőzelék, szejtánfasírt</t>
  </si>
  <si>
    <t xml:space="preserve">Szarvacska tészta paprikás szósszal, fűszeres csicseriborsóval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</si>
</sst>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6"/>
      <name val="Arial CE"/>
      <family val="0"/>
    </font>
    <font>
      <sz val="16"/>
      <name val="Arial"/>
      <family val="2"/>
    </font>
    <font>
      <sz val="14"/>
      <name val="Arial"/>
      <family val="2"/>
    </font>
    <font>
      <sz val="14"/>
      <name val="Arial CE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6"/>
      <color indexed="8"/>
      <name val="Arial CE"/>
      <family val="2"/>
    </font>
    <font>
      <sz val="16"/>
      <color indexed="59"/>
      <name val="Arial CE"/>
      <family val="0"/>
    </font>
    <font>
      <strike/>
      <sz val="16"/>
      <color indexed="8"/>
      <name val="Arial CE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2" tint="-0.8999800086021423"/>
      <name val="Arial CE"/>
      <family val="0"/>
    </font>
    <font>
      <sz val="16"/>
      <color theme="1"/>
      <name val="Arial CE"/>
      <family val="0"/>
    </font>
    <font>
      <strike/>
      <sz val="16"/>
      <color theme="1"/>
      <name val="Arial CE"/>
      <family val="0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61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172" fontId="0" fillId="0" borderId="0" applyFill="0" applyBorder="0" applyAlignment="0" applyProtection="0"/>
    <xf numFmtId="0" fontId="66" fillId="41" borderId="7" applyNumberFormat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9" fillId="49" borderId="0" applyNumberFormat="0" applyBorder="0" applyAlignment="0" applyProtection="0"/>
    <xf numFmtId="0" fontId="70" fillId="50" borderId="13" applyNumberFormat="0" applyAlignment="0" applyProtection="0"/>
    <xf numFmtId="0" fontId="7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74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30" borderId="21" xfId="0" applyFont="1" applyFill="1" applyBorder="1" applyAlignment="1" applyProtection="1">
      <alignment horizontal="center" vertical="center" wrapText="1"/>
      <protection locked="0"/>
    </xf>
    <xf numFmtId="0" fontId="22" fillId="30" borderId="22" xfId="0" applyFont="1" applyFill="1" applyBorder="1" applyAlignment="1">
      <alignment horizontal="left" vertical="center" wrapText="1"/>
    </xf>
    <xf numFmtId="0" fontId="22" fillId="30" borderId="23" xfId="0" applyFont="1" applyFill="1" applyBorder="1" applyAlignment="1" applyProtection="1">
      <alignment horizontal="center" vertical="center" wrapText="1"/>
      <protection locked="0"/>
    </xf>
    <xf numFmtId="0" fontId="22" fillId="55" borderId="21" xfId="0" applyFont="1" applyFill="1" applyBorder="1" applyAlignment="1" applyProtection="1">
      <alignment horizontal="center" vertical="center" wrapText="1"/>
      <protection locked="0"/>
    </xf>
    <xf numFmtId="0" fontId="22" fillId="55" borderId="24" xfId="0" applyFont="1" applyFill="1" applyBorder="1" applyAlignment="1" applyProtection="1">
      <alignment horizontal="left" vertical="center" wrapText="1"/>
      <protection locked="0"/>
    </xf>
    <xf numFmtId="0" fontId="22" fillId="55" borderId="23" xfId="0" applyFont="1" applyFill="1" applyBorder="1" applyAlignment="1" applyProtection="1">
      <alignment horizontal="center" vertical="center" wrapText="1"/>
      <protection locked="0"/>
    </xf>
    <xf numFmtId="0" fontId="22" fillId="55" borderId="22" xfId="0" applyFont="1" applyFill="1" applyBorder="1" applyAlignment="1" applyProtection="1">
      <alignment horizontal="left" vertical="center" wrapText="1"/>
      <protection locked="0"/>
    </xf>
    <xf numFmtId="0" fontId="22" fillId="37" borderId="23" xfId="0" applyFont="1" applyFill="1" applyBorder="1" applyAlignment="1" applyProtection="1">
      <alignment horizontal="center" vertical="center" wrapText="1"/>
      <protection locked="0"/>
    </xf>
    <xf numFmtId="0" fontId="22" fillId="37" borderId="22" xfId="0" applyFont="1" applyFill="1" applyBorder="1" applyAlignment="1" applyProtection="1">
      <alignment horizontal="left" vertical="center" wrapText="1"/>
      <protection locked="0"/>
    </xf>
    <xf numFmtId="0" fontId="22" fillId="34" borderId="23" xfId="0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Alignment="1" applyProtection="1">
      <alignment horizontal="left" vertical="center" wrapText="1"/>
      <protection locked="0"/>
    </xf>
    <xf numFmtId="0" fontId="22" fillId="36" borderId="25" xfId="0" applyFont="1" applyFill="1" applyBorder="1" applyAlignment="1" applyProtection="1">
      <alignment horizontal="center" vertical="center" wrapText="1"/>
      <protection locked="0"/>
    </xf>
    <xf numFmtId="0" fontId="22" fillId="36" borderId="26" xfId="0" applyFont="1" applyFill="1" applyBorder="1" applyAlignment="1" applyProtection="1">
      <alignment horizontal="center" vertical="center" wrapText="1"/>
      <protection locked="0"/>
    </xf>
    <xf numFmtId="0" fontId="22" fillId="36" borderId="21" xfId="0" applyFont="1" applyFill="1" applyBorder="1" applyAlignment="1" applyProtection="1">
      <alignment horizontal="center" vertical="center" wrapText="1"/>
      <protection locked="0"/>
    </xf>
    <xf numFmtId="0" fontId="22" fillId="34" borderId="25" xfId="0" applyFont="1" applyFill="1" applyBorder="1" applyAlignment="1" applyProtection="1">
      <alignment horizontal="center" vertical="center" wrapText="1"/>
      <protection locked="0"/>
    </xf>
    <xf numFmtId="0" fontId="22" fillId="34" borderId="26" xfId="0" applyFont="1" applyFill="1" applyBorder="1" applyAlignment="1" applyProtection="1">
      <alignment horizontal="center" vertical="center" wrapText="1"/>
      <protection locked="0"/>
    </xf>
    <xf numFmtId="0" fontId="22" fillId="34" borderId="21" xfId="0" applyFont="1" applyFill="1" applyBorder="1" applyAlignment="1" applyProtection="1">
      <alignment horizontal="center" vertical="center" wrapText="1"/>
      <protection locked="0"/>
    </xf>
    <xf numFmtId="0" fontId="22" fillId="56" borderId="25" xfId="0" applyFont="1" applyFill="1" applyBorder="1" applyAlignment="1" applyProtection="1">
      <alignment horizontal="center" vertical="center" wrapText="1"/>
      <protection locked="0"/>
    </xf>
    <xf numFmtId="0" fontId="22" fillId="56" borderId="26" xfId="0" applyFont="1" applyFill="1" applyBorder="1" applyAlignment="1" applyProtection="1">
      <alignment horizontal="center" vertical="center" wrapText="1"/>
      <protection locked="0"/>
    </xf>
    <xf numFmtId="0" fontId="22" fillId="56" borderId="21" xfId="0" applyFont="1" applyFill="1" applyBorder="1" applyAlignment="1" applyProtection="1">
      <alignment horizontal="center" vertical="center" wrapText="1"/>
      <protection locked="0"/>
    </xf>
    <xf numFmtId="0" fontId="26" fillId="33" borderId="27" xfId="94" applyFont="1" applyFill="1" applyBorder="1" applyAlignment="1">
      <alignment horizontal="center" vertical="center" wrapText="1"/>
      <protection/>
    </xf>
    <xf numFmtId="0" fontId="22" fillId="37" borderId="21" xfId="0" applyFont="1" applyFill="1" applyBorder="1" applyAlignment="1" applyProtection="1">
      <alignment horizontal="center" vertical="center" wrapText="1"/>
      <protection locked="0"/>
    </xf>
    <xf numFmtId="0" fontId="22" fillId="34" borderId="28" xfId="0" applyFont="1" applyFill="1" applyBorder="1" applyAlignment="1" applyProtection="1">
      <alignment horizontal="left" vertical="center" wrapText="1"/>
      <protection locked="0"/>
    </xf>
    <xf numFmtId="0" fontId="26" fillId="57" borderId="29" xfId="0" applyFont="1" applyFill="1" applyBorder="1" applyAlignment="1" applyProtection="1">
      <alignment horizontal="center" vertical="center" wrapText="1"/>
      <protection locked="0"/>
    </xf>
    <xf numFmtId="0" fontId="26" fillId="57" borderId="22" xfId="0" applyFont="1" applyFill="1" applyBorder="1" applyAlignment="1" applyProtection="1">
      <alignment horizontal="left" vertical="center" wrapText="1"/>
      <protection locked="0"/>
    </xf>
    <xf numFmtId="0" fontId="19" fillId="37" borderId="30" xfId="0" applyFont="1" applyFill="1" applyBorder="1" applyAlignment="1" applyProtection="1">
      <alignment horizontal="center" vertical="center" wrapText="1"/>
      <protection locked="0"/>
    </xf>
    <xf numFmtId="0" fontId="19" fillId="37" borderId="23" xfId="0" applyFont="1" applyFill="1" applyBorder="1" applyAlignment="1" applyProtection="1">
      <alignment horizontal="center" vertical="center" wrapText="1"/>
      <protection locked="0"/>
    </xf>
    <xf numFmtId="0" fontId="19" fillId="37" borderId="25" xfId="0" applyFont="1" applyFill="1" applyBorder="1" applyAlignment="1" applyProtection="1">
      <alignment horizontal="center" vertical="center" wrapText="1"/>
      <protection locked="0"/>
    </xf>
    <xf numFmtId="0" fontId="19" fillId="37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3" xfId="0" applyFont="1" applyFill="1" applyBorder="1" applyAlignment="1" applyProtection="1">
      <alignment horizontal="center" vertical="center" wrapText="1"/>
      <protection locked="0"/>
    </xf>
    <xf numFmtId="0" fontId="19" fillId="58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31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2" xfId="96" applyFont="1" applyFill="1" applyBorder="1" applyAlignment="1" applyProtection="1">
      <alignment horizontal="center" vertical="center" wrapText="1"/>
      <protection locked="0"/>
    </xf>
    <xf numFmtId="0" fontId="14" fillId="0" borderId="33" xfId="96" applyFont="1" applyFill="1" applyBorder="1" applyAlignment="1" applyProtection="1">
      <alignment horizontal="center" vertical="center" wrapText="1"/>
      <protection/>
    </xf>
    <xf numFmtId="0" fontId="28" fillId="0" borderId="34" xfId="96" applyFont="1" applyFill="1" applyBorder="1" applyAlignment="1" applyProtection="1">
      <alignment horizontal="center" vertical="center" wrapText="1"/>
      <protection locked="0"/>
    </xf>
    <xf numFmtId="0" fontId="28" fillId="0" borderId="35" xfId="96" applyFont="1" applyFill="1" applyBorder="1" applyAlignment="1" applyProtection="1">
      <alignment horizontal="center" vertical="center" wrapText="1"/>
      <protection locked="0"/>
    </xf>
    <xf numFmtId="0" fontId="14" fillId="0" borderId="34" xfId="96" applyFont="1" applyFill="1" applyBorder="1" applyAlignment="1" applyProtection="1">
      <alignment horizontal="center" vertical="center" wrapText="1"/>
      <protection/>
    </xf>
    <xf numFmtId="0" fontId="14" fillId="40" borderId="36" xfId="96" applyFont="1" applyFill="1" applyBorder="1" applyAlignment="1" applyProtection="1">
      <alignment vertical="center"/>
      <protection locked="0"/>
    </xf>
    <xf numFmtId="0" fontId="14" fillId="40" borderId="0" xfId="96" applyFont="1" applyFill="1" applyBorder="1" applyAlignment="1" applyProtection="1">
      <alignment vertical="center"/>
      <protection locked="0"/>
    </xf>
    <xf numFmtId="0" fontId="14" fillId="40" borderId="37" xfId="96" applyFont="1" applyFill="1" applyBorder="1" applyAlignment="1" applyProtection="1">
      <alignment vertical="center"/>
      <protection locked="0"/>
    </xf>
    <xf numFmtId="0" fontId="14" fillId="40" borderId="38" xfId="96" applyFont="1" applyFill="1" applyBorder="1" applyAlignment="1" applyProtection="1">
      <alignment vertical="center"/>
      <protection locked="0"/>
    </xf>
    <xf numFmtId="0" fontId="14" fillId="0" borderId="39" xfId="96" applyFont="1" applyFill="1" applyBorder="1" applyAlignment="1" applyProtection="1">
      <alignment horizontal="center" vertical="center" wrapText="1"/>
      <protection/>
    </xf>
    <xf numFmtId="0" fontId="28" fillId="0" borderId="22" xfId="96" applyFont="1" applyFill="1" applyBorder="1" applyAlignment="1" applyProtection="1">
      <alignment horizontal="center" vertical="center" wrapText="1"/>
      <protection locked="0"/>
    </xf>
    <xf numFmtId="0" fontId="28" fillId="0" borderId="40" xfId="96" applyFont="1" applyFill="1" applyBorder="1" applyAlignment="1" applyProtection="1">
      <alignment horizontal="center" vertical="center" wrapText="1"/>
      <protection locked="0"/>
    </xf>
    <xf numFmtId="0" fontId="14" fillId="0" borderId="22" xfId="96" applyFont="1" applyFill="1" applyBorder="1" applyAlignment="1" applyProtection="1">
      <alignment horizontal="center" vertical="center" wrapText="1"/>
      <protection/>
    </xf>
    <xf numFmtId="0" fontId="14" fillId="40" borderId="41" xfId="96" applyFont="1" applyFill="1" applyBorder="1" applyAlignment="1" applyProtection="1">
      <alignment vertical="center"/>
      <protection locked="0"/>
    </xf>
    <xf numFmtId="0" fontId="19" fillId="0" borderId="31" xfId="96" applyFont="1" applyFill="1" applyBorder="1" applyAlignment="1" applyProtection="1">
      <alignment horizontal="center" vertical="center" wrapText="1"/>
      <protection locked="0"/>
    </xf>
    <xf numFmtId="0" fontId="28" fillId="0" borderId="24" xfId="96" applyFont="1" applyFill="1" applyBorder="1" applyAlignment="1" applyProtection="1">
      <alignment horizontal="center" vertical="center" wrapText="1"/>
      <protection locked="0"/>
    </xf>
    <xf numFmtId="0" fontId="14" fillId="0" borderId="42" xfId="96" applyFont="1" applyFill="1" applyBorder="1" applyAlignment="1" applyProtection="1">
      <alignment horizontal="center" vertical="center" wrapText="1"/>
      <protection/>
    </xf>
    <xf numFmtId="0" fontId="14" fillId="0" borderId="24" xfId="96" applyFont="1" applyFill="1" applyBorder="1" applyAlignment="1" applyProtection="1">
      <alignment horizontal="center" vertical="center" wrapText="1"/>
      <protection/>
    </xf>
    <xf numFmtId="0" fontId="28" fillId="0" borderId="43" xfId="96" applyFont="1" applyFill="1" applyBorder="1" applyAlignment="1" applyProtection="1">
      <alignment horizontal="center" vertical="center" wrapText="1"/>
      <protection locked="0"/>
    </xf>
    <xf numFmtId="0" fontId="14" fillId="40" borderId="0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19" fillId="0" borderId="32" xfId="96" applyFont="1" applyFill="1" applyBorder="1" applyAlignment="1" applyProtection="1">
      <alignment horizontal="left" vertical="center" wrapText="1"/>
      <protection/>
    </xf>
    <xf numFmtId="0" fontId="19" fillId="0" borderId="27" xfId="96" applyFont="1" applyFill="1" applyBorder="1" applyAlignment="1" applyProtection="1">
      <alignment horizontal="left" vertical="center" wrapText="1"/>
      <protection/>
    </xf>
    <xf numFmtId="0" fontId="28" fillId="0" borderId="22" xfId="96" applyFont="1" applyFill="1" applyBorder="1" applyAlignment="1" applyProtection="1">
      <alignment horizontal="center" vertical="center"/>
      <protection locked="0"/>
    </xf>
    <xf numFmtId="0" fontId="28" fillId="0" borderId="40" xfId="96" applyFont="1" applyFill="1" applyBorder="1" applyAlignment="1" applyProtection="1">
      <alignment horizontal="center" vertical="center"/>
      <protection locked="0"/>
    </xf>
    <xf numFmtId="0" fontId="28" fillId="59" borderId="22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1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9" fillId="0" borderId="32" xfId="96" applyFont="1" applyFill="1" applyBorder="1" applyAlignment="1" applyProtection="1">
      <alignment horizontal="center" vertical="center"/>
      <protection locked="0"/>
    </xf>
    <xf numFmtId="0" fontId="19" fillId="0" borderId="44" xfId="96" applyFont="1" applyFill="1" applyBorder="1" applyAlignment="1" applyProtection="1">
      <alignment horizontal="center" vertical="center" wrapText="1"/>
      <protection locked="0"/>
    </xf>
    <xf numFmtId="0" fontId="19" fillId="0" borderId="44" xfId="96" applyFont="1" applyFill="1" applyBorder="1" applyAlignment="1" applyProtection="1">
      <alignment horizontal="center" vertical="center"/>
      <protection locked="0"/>
    </xf>
    <xf numFmtId="0" fontId="28" fillId="0" borderId="24" xfId="96" applyFont="1" applyFill="1" applyBorder="1" applyAlignment="1" applyProtection="1">
      <alignment horizontal="center" vertical="center"/>
      <protection locked="0"/>
    </xf>
    <xf numFmtId="0" fontId="28" fillId="0" borderId="43" xfId="96" applyFont="1" applyFill="1" applyBorder="1" applyAlignment="1" applyProtection="1">
      <alignment horizontal="center" vertical="center"/>
      <protection locked="0"/>
    </xf>
    <xf numFmtId="0" fontId="28" fillId="0" borderId="28" xfId="96" applyFont="1" applyFill="1" applyBorder="1" applyAlignment="1" applyProtection="1">
      <alignment horizontal="center" vertical="center" wrapText="1"/>
      <protection locked="0"/>
    </xf>
    <xf numFmtId="0" fontId="14" fillId="0" borderId="45" xfId="96" applyFont="1" applyFill="1" applyBorder="1" applyAlignment="1" applyProtection="1">
      <alignment horizontal="center" vertical="center" wrapText="1"/>
      <protection/>
    </xf>
    <xf numFmtId="0" fontId="28" fillId="0" borderId="28" xfId="96" applyFont="1" applyFill="1" applyBorder="1" applyAlignment="1" applyProtection="1">
      <alignment horizontal="center" vertical="center"/>
      <protection locked="0"/>
    </xf>
    <xf numFmtId="0" fontId="14" fillId="0" borderId="28" xfId="96" applyFont="1" applyFill="1" applyBorder="1" applyAlignment="1" applyProtection="1">
      <alignment horizontal="center" vertical="center" wrapText="1"/>
      <protection/>
    </xf>
    <xf numFmtId="0" fontId="28" fillId="0" borderId="46" xfId="96" applyFont="1" applyFill="1" applyBorder="1" applyAlignment="1" applyProtection="1">
      <alignment horizontal="center" vertical="center"/>
      <protection locked="0"/>
    </xf>
    <xf numFmtId="0" fontId="19" fillId="0" borderId="47" xfId="96" applyFont="1" applyFill="1" applyBorder="1" applyAlignment="1" applyProtection="1">
      <alignment horizontal="center" vertical="center" wrapText="1"/>
      <protection locked="0"/>
    </xf>
    <xf numFmtId="0" fontId="28" fillId="0" borderId="46" xfId="96" applyFont="1" applyFill="1" applyBorder="1" applyAlignment="1" applyProtection="1">
      <alignment horizontal="center" vertical="center" wrapText="1"/>
      <protection locked="0"/>
    </xf>
    <xf numFmtId="0" fontId="14" fillId="0" borderId="0" xfId="96" applyFont="1" applyFill="1" applyProtection="1">
      <alignment/>
      <protection locked="0"/>
    </xf>
    <xf numFmtId="0" fontId="0" fillId="0" borderId="0" xfId="96">
      <alignment/>
      <protection/>
    </xf>
    <xf numFmtId="0" fontId="19" fillId="0" borderId="0" xfId="96" applyFont="1" applyFill="1" applyBorder="1" applyAlignment="1" applyProtection="1">
      <alignment horizontal="center" vertical="center"/>
      <protection locked="0"/>
    </xf>
    <xf numFmtId="0" fontId="34" fillId="0" borderId="0" xfId="96" applyFont="1" applyFill="1" applyAlignment="1">
      <alignment horizontal="center" vertical="center"/>
      <protection/>
    </xf>
    <xf numFmtId="0" fontId="37" fillId="0" borderId="0" xfId="96" applyFont="1" applyFill="1" applyAlignment="1">
      <alignment horizontal="center"/>
      <protection/>
    </xf>
    <xf numFmtId="0" fontId="14" fillId="0" borderId="0" xfId="96" applyFont="1" applyFill="1">
      <alignment/>
      <protection/>
    </xf>
    <xf numFmtId="0" fontId="39" fillId="0" borderId="0" xfId="96" applyFont="1" applyFill="1" applyBorder="1" applyAlignment="1">
      <alignment/>
      <protection/>
    </xf>
    <xf numFmtId="0" fontId="32" fillId="0" borderId="0" xfId="96" applyFont="1" applyFill="1" applyBorder="1">
      <alignment/>
      <protection/>
    </xf>
    <xf numFmtId="0" fontId="14" fillId="0" borderId="0" xfId="96" applyFont="1" applyFill="1" applyBorder="1">
      <alignment/>
      <protection/>
    </xf>
    <xf numFmtId="0" fontId="32" fillId="0" borderId="0" xfId="96" applyFont="1" applyFill="1" applyBorder="1" applyAlignment="1">
      <alignment/>
      <protection/>
    </xf>
    <xf numFmtId="0" fontId="14" fillId="0" borderId="0" xfId="96" applyFont="1" applyFill="1" applyBorder="1" applyProtection="1">
      <alignment/>
      <protection locked="0"/>
    </xf>
    <xf numFmtId="0" fontId="33" fillId="0" borderId="0" xfId="96" applyFont="1" applyFill="1" applyBorder="1" applyAlignment="1">
      <alignment/>
      <protection/>
    </xf>
    <xf numFmtId="0" fontId="33" fillId="0" borderId="0" xfId="96" applyFont="1" applyFill="1" applyBorder="1">
      <alignment/>
      <protection/>
    </xf>
    <xf numFmtId="0" fontId="19" fillId="0" borderId="0" xfId="96" applyFont="1" applyFill="1" applyAlignment="1">
      <alignment vertical="center"/>
      <protection/>
    </xf>
    <xf numFmtId="0" fontId="40" fillId="0" borderId="0" xfId="0" applyFont="1" applyFill="1" applyAlignment="1" applyProtection="1">
      <alignment/>
      <protection locked="0"/>
    </xf>
    <xf numFmtId="0" fontId="19" fillId="0" borderId="0" xfId="96" applyFont="1" applyFill="1" applyBorder="1" applyAlignment="1">
      <alignment horizontal="center" vertical="center"/>
      <protection/>
    </xf>
    <xf numFmtId="0" fontId="33" fillId="0" borderId="0" xfId="96" applyFont="1" applyFill="1" applyBorder="1" applyAlignment="1">
      <alignment horizontal="right"/>
      <protection/>
    </xf>
    <xf numFmtId="0" fontId="2" fillId="0" borderId="0" xfId="68" applyNumberFormat="1" applyFont="1" applyFill="1" applyBorder="1" applyAlignment="1" applyProtection="1">
      <alignment/>
      <protection locked="0"/>
    </xf>
    <xf numFmtId="0" fontId="40" fillId="0" borderId="0" xfId="96" applyFont="1" applyFill="1" applyProtection="1">
      <alignment/>
      <protection locked="0"/>
    </xf>
    <xf numFmtId="0" fontId="18" fillId="0" borderId="0" xfId="68" applyNumberFormat="1" applyFont="1" applyFill="1" applyBorder="1" applyAlignment="1" applyProtection="1">
      <alignment wrapText="1"/>
      <protection locked="0"/>
    </xf>
    <xf numFmtId="0" fontId="18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0" xfId="68" applyNumberFormat="1" applyFont="1" applyFill="1" applyBorder="1" applyAlignment="1" applyProtection="1">
      <alignment/>
      <protection locked="0"/>
    </xf>
    <xf numFmtId="0" fontId="18" fillId="0" borderId="0" xfId="68" applyNumberFormat="1" applyFont="1" applyFill="1" applyBorder="1" applyAlignment="1" applyProtection="1">
      <alignment horizontal="right" vertical="center"/>
      <protection locked="0"/>
    </xf>
    <xf numFmtId="0" fontId="22" fillId="60" borderId="0" xfId="96" applyFont="1" applyFill="1" applyBorder="1" applyAlignment="1" applyProtection="1">
      <alignment horizontal="center" vertical="center" wrapText="1"/>
      <protection locked="0"/>
    </xf>
    <xf numFmtId="0" fontId="2" fillId="60" borderId="0" xfId="68" applyNumberFormat="1" applyFont="1" applyFill="1" applyBorder="1" applyAlignment="1" applyProtection="1">
      <alignment wrapText="1"/>
      <protection locked="0"/>
    </xf>
    <xf numFmtId="0" fontId="2" fillId="60" borderId="0" xfId="68" applyNumberFormat="1" applyFont="1" applyFill="1" applyBorder="1" applyAlignment="1" applyProtection="1">
      <alignment horizontal="center" vertical="center"/>
      <protection locked="0"/>
    </xf>
    <xf numFmtId="0" fontId="2" fillId="60" borderId="0" xfId="68" applyNumberFormat="1" applyFont="1" applyFill="1" applyBorder="1" applyAlignment="1" applyProtection="1">
      <alignment/>
      <protection locked="0"/>
    </xf>
    <xf numFmtId="0" fontId="3" fillId="0" borderId="0" xfId="68" applyNumberForma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22" fillId="60" borderId="0" xfId="96" applyFont="1" applyFill="1" applyBorder="1" applyAlignment="1" applyProtection="1">
      <alignment horizontal="center" vertical="center"/>
      <protection locked="0"/>
    </xf>
    <xf numFmtId="0" fontId="41" fillId="60" borderId="0" xfId="96" applyFont="1" applyFill="1" applyBorder="1" applyProtection="1">
      <alignment/>
      <protection locked="0"/>
    </xf>
    <xf numFmtId="0" fontId="22" fillId="0" borderId="0" xfId="96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/>
      <protection locked="0"/>
    </xf>
    <xf numFmtId="0" fontId="19" fillId="0" borderId="0" xfId="96" applyFont="1" applyFill="1" applyAlignment="1" applyProtection="1">
      <alignment horizontal="center" vertical="center"/>
      <protection locked="0"/>
    </xf>
    <xf numFmtId="0" fontId="42" fillId="0" borderId="0" xfId="96" applyFont="1" applyFill="1" applyProtection="1">
      <alignment/>
      <protection locked="0"/>
    </xf>
    <xf numFmtId="0" fontId="43" fillId="0" borderId="0" xfId="96" applyFont="1" applyFill="1" applyAlignment="1" applyProtection="1">
      <alignment horizontal="center" vertical="center"/>
      <protection locked="0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46" xfId="0" applyFont="1" applyFill="1" applyBorder="1" applyAlignment="1">
      <alignment horizontal="center" vertical="center" wrapText="1"/>
    </xf>
    <xf numFmtId="0" fontId="22" fillId="36" borderId="28" xfId="0" applyFont="1" applyFill="1" applyBorder="1" applyAlignment="1" applyProtection="1">
      <alignment horizontal="left" vertical="center" wrapText="1"/>
      <protection locked="0"/>
    </xf>
    <xf numFmtId="0" fontId="22" fillId="36" borderId="0" xfId="0" applyFont="1" applyFill="1" applyBorder="1" applyAlignment="1" applyProtection="1">
      <alignment horizontal="left" vertical="center" wrapText="1"/>
      <protection locked="0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22" fillId="34" borderId="24" xfId="0" applyFont="1" applyFill="1" applyBorder="1" applyAlignment="1" applyProtection="1">
      <alignment horizontal="left" vertical="center" wrapText="1"/>
      <protection locked="0"/>
    </xf>
    <xf numFmtId="0" fontId="22" fillId="56" borderId="28" xfId="0" applyFont="1" applyFill="1" applyBorder="1" applyAlignment="1" applyProtection="1">
      <alignment horizontal="left" vertical="center" wrapText="1"/>
      <protection locked="0"/>
    </xf>
    <xf numFmtId="0" fontId="22" fillId="56" borderId="0" xfId="0" applyFont="1" applyFill="1" applyBorder="1" applyAlignment="1" applyProtection="1">
      <alignment horizontal="left" vertical="center" wrapText="1"/>
      <protection locked="0"/>
    </xf>
    <xf numFmtId="0" fontId="22" fillId="56" borderId="24" xfId="0" applyFont="1" applyFill="1" applyBorder="1" applyAlignment="1" applyProtection="1">
      <alignment horizontal="left" vertical="center" wrapText="1"/>
      <protection locked="0"/>
    </xf>
    <xf numFmtId="0" fontId="19" fillId="36" borderId="34" xfId="0" applyFont="1" applyFill="1" applyBorder="1" applyAlignment="1" applyProtection="1">
      <alignment horizontal="left" vertical="center" wrapText="1"/>
      <protection locked="0"/>
    </xf>
    <xf numFmtId="0" fontId="19" fillId="36" borderId="22" xfId="0" applyFont="1" applyFill="1" applyBorder="1" applyAlignment="1" applyProtection="1">
      <alignment horizontal="left" vertical="center" wrapText="1"/>
      <protection locked="0"/>
    </xf>
    <xf numFmtId="0" fontId="19" fillId="36" borderId="28" xfId="0" applyFont="1" applyFill="1" applyBorder="1" applyAlignment="1" applyProtection="1">
      <alignment horizontal="left" vertical="center" wrapText="1"/>
      <protection locked="0"/>
    </xf>
    <xf numFmtId="0" fontId="19" fillId="36" borderId="24" xfId="0" applyFont="1" applyFill="1" applyBorder="1" applyAlignment="1" applyProtection="1">
      <alignment horizontal="left" vertical="center" wrapText="1"/>
      <protection locked="0"/>
    </xf>
    <xf numFmtId="0" fontId="23" fillId="0" borderId="56" xfId="0" applyFont="1" applyFill="1" applyBorder="1" applyAlignment="1" applyProtection="1">
      <alignment horizontal="right" wrapText="1"/>
      <protection locked="0"/>
    </xf>
    <xf numFmtId="0" fontId="26" fillId="33" borderId="22" xfId="94" applyFont="1" applyFill="1" applyBorder="1" applyAlignment="1">
      <alignment horizontal="left" vertical="center" wrapText="1"/>
      <protection/>
    </xf>
    <xf numFmtId="0" fontId="19" fillId="0" borderId="57" xfId="0" applyFont="1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14" fillId="40" borderId="59" xfId="0" applyFont="1" applyFill="1" applyBorder="1" applyAlignment="1">
      <alignment horizontal="center" vertical="center" wrapText="1"/>
    </xf>
    <xf numFmtId="0" fontId="14" fillId="40" borderId="60" xfId="0" applyFont="1" applyFill="1" applyBorder="1" applyAlignment="1">
      <alignment horizontal="center" vertical="center" wrapText="1"/>
    </xf>
    <xf numFmtId="0" fontId="14" fillId="40" borderId="61" xfId="0" applyFont="1" applyFill="1" applyBorder="1" applyAlignment="1">
      <alignment horizontal="center" vertical="center" wrapText="1"/>
    </xf>
    <xf numFmtId="0" fontId="14" fillId="40" borderId="62" xfId="0" applyFont="1" applyFill="1" applyBorder="1" applyAlignment="1">
      <alignment horizontal="center" vertical="center" wrapText="1"/>
    </xf>
    <xf numFmtId="0" fontId="14" fillId="40" borderId="63" xfId="0" applyFont="1" applyFill="1" applyBorder="1" applyAlignment="1">
      <alignment horizontal="center" vertical="center" wrapText="1"/>
    </xf>
    <xf numFmtId="0" fontId="14" fillId="40" borderId="64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 applyProtection="1">
      <alignment horizontal="center" vertical="center" wrapText="1"/>
      <protection locked="0"/>
    </xf>
    <xf numFmtId="0" fontId="19" fillId="61" borderId="0" xfId="0" applyFont="1" applyFill="1" applyBorder="1" applyAlignment="1" applyProtection="1">
      <alignment horizontal="center" vertical="center" wrapText="1"/>
      <protection locked="0"/>
    </xf>
    <xf numFmtId="0" fontId="19" fillId="61" borderId="56" xfId="0" applyFont="1" applyFill="1" applyBorder="1" applyAlignment="1" applyProtection="1">
      <alignment vertical="center" wrapText="1"/>
      <protection locked="0"/>
    </xf>
    <xf numFmtId="0" fontId="23" fillId="19" borderId="56" xfId="0" applyFont="1" applyFill="1" applyBorder="1" applyAlignment="1" applyProtection="1">
      <alignment vertical="center" wrapText="1"/>
      <protection locked="0"/>
    </xf>
    <xf numFmtId="0" fontId="19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36" borderId="66" xfId="0" applyFont="1" applyFill="1" applyBorder="1" applyAlignment="1" applyProtection="1">
      <alignment horizontal="left" vertical="center" wrapText="1"/>
      <protection locked="0"/>
    </xf>
    <xf numFmtId="0" fontId="19" fillId="36" borderId="67" xfId="0" applyFont="1" applyFill="1" applyBorder="1" applyAlignment="1" applyProtection="1">
      <alignment horizontal="left" vertical="center" wrapText="1"/>
      <protection locked="0"/>
    </xf>
    <xf numFmtId="0" fontId="19" fillId="33" borderId="68" xfId="0" applyFont="1" applyFill="1" applyBorder="1" applyAlignment="1" applyProtection="1">
      <alignment horizontal="center" vertical="center" wrapText="1"/>
      <protection locked="0"/>
    </xf>
    <xf numFmtId="0" fontId="14" fillId="40" borderId="69" xfId="0" applyFont="1" applyFill="1" applyBorder="1" applyAlignment="1">
      <alignment horizontal="center" vertical="center" wrapText="1"/>
    </xf>
    <xf numFmtId="0" fontId="14" fillId="40" borderId="70" xfId="0" applyFont="1" applyFill="1" applyBorder="1" applyAlignment="1">
      <alignment horizontal="center" vertical="center" wrapText="1"/>
    </xf>
    <xf numFmtId="0" fontId="26" fillId="62" borderId="22" xfId="0" applyFont="1" applyFill="1" applyBorder="1" applyAlignment="1" applyProtection="1">
      <alignment horizontal="left" vertical="center" wrapText="1"/>
      <protection locked="0"/>
    </xf>
    <xf numFmtId="0" fontId="19" fillId="0" borderId="56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54" fillId="63" borderId="73" xfId="97" applyFont="1" applyFill="1" applyBorder="1" applyAlignment="1">
      <alignment wrapText="1"/>
      <protection/>
    </xf>
    <xf numFmtId="0" fontId="54" fillId="63" borderId="74" xfId="97" applyFont="1" applyFill="1" applyBorder="1" applyAlignment="1">
      <alignment wrapText="1"/>
      <protection/>
    </xf>
    <xf numFmtId="0" fontId="19" fillId="63" borderId="75" xfId="0" applyFont="1" applyFill="1" applyBorder="1" applyAlignment="1" applyProtection="1">
      <alignment vertical="center" wrapText="1"/>
      <protection locked="0"/>
    </xf>
    <xf numFmtId="0" fontId="19" fillId="63" borderId="76" xfId="0" applyFont="1" applyFill="1" applyBorder="1" applyAlignment="1" applyProtection="1">
      <alignment vertical="center" wrapText="1"/>
      <protection locked="0"/>
    </xf>
    <xf numFmtId="0" fontId="22" fillId="0" borderId="77" xfId="0" applyFont="1" applyFill="1" applyBorder="1" applyAlignment="1" applyProtection="1">
      <alignment horizontal="center" vertical="center" wrapText="1"/>
      <protection locked="0"/>
    </xf>
    <xf numFmtId="0" fontId="19" fillId="63" borderId="78" xfId="0" applyFont="1" applyFill="1" applyBorder="1" applyAlignment="1" applyProtection="1">
      <alignment horizontal="center" vertical="center" wrapText="1"/>
      <protection locked="0"/>
    </xf>
    <xf numFmtId="0" fontId="19" fillId="63" borderId="79" xfId="0" applyFont="1" applyFill="1" applyBorder="1" applyAlignment="1" applyProtection="1">
      <alignment horizontal="left" vertical="center" wrapText="1"/>
      <protection locked="0"/>
    </xf>
    <xf numFmtId="0" fontId="19" fillId="63" borderId="80" xfId="0" applyFont="1" applyFill="1" applyBorder="1" applyAlignment="1" applyProtection="1">
      <alignment horizontal="center" vertical="center" wrapText="1"/>
      <protection locked="0"/>
    </xf>
    <xf numFmtId="0" fontId="19" fillId="0" borderId="32" xfId="96" applyFont="1" applyFill="1" applyBorder="1" applyAlignment="1" applyProtection="1">
      <alignment vertical="center" wrapText="1"/>
      <protection/>
    </xf>
    <xf numFmtId="0" fontId="29" fillId="0" borderId="81" xfId="96" applyFont="1" applyFill="1" applyBorder="1" applyAlignment="1" applyProtection="1">
      <alignment horizontal="center" vertical="center" wrapText="1"/>
      <protection/>
    </xf>
    <xf numFmtId="0" fontId="29" fillId="0" borderId="82" xfId="96" applyFont="1" applyFill="1" applyBorder="1" applyAlignment="1" applyProtection="1">
      <alignment horizontal="center" vertical="center" wrapText="1"/>
      <protection/>
    </xf>
    <xf numFmtId="0" fontId="29" fillId="0" borderId="83" xfId="96" applyFont="1" applyFill="1" applyBorder="1" applyAlignment="1" applyProtection="1">
      <alignment horizontal="center" vertical="center" wrapText="1"/>
      <protection/>
    </xf>
    <xf numFmtId="0" fontId="19" fillId="0" borderId="40" xfId="96" applyFont="1" applyFill="1" applyBorder="1" applyAlignment="1" applyProtection="1">
      <alignment vertical="center" wrapText="1"/>
      <protection/>
    </xf>
    <xf numFmtId="0" fontId="29" fillId="0" borderId="84" xfId="96" applyFont="1" applyFill="1" applyBorder="1" applyAlignment="1" applyProtection="1">
      <alignment horizontal="center" vertical="center" wrapText="1"/>
      <protection/>
    </xf>
    <xf numFmtId="0" fontId="14" fillId="40" borderId="85" xfId="96" applyFont="1" applyFill="1" applyBorder="1" applyAlignment="1" applyProtection="1">
      <alignment vertical="center"/>
      <protection locked="0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19" fillId="0" borderId="86" xfId="96" applyFont="1" applyFill="1" applyBorder="1" applyAlignment="1" applyProtection="1">
      <alignment horizontal="left" vertical="center" wrapText="1"/>
      <protection/>
    </xf>
    <xf numFmtId="0" fontId="30" fillId="0" borderId="84" xfId="96" applyFont="1" applyFill="1" applyBorder="1" applyAlignment="1">
      <alignment horizontal="center" vertical="center" wrapText="1"/>
      <protection/>
    </xf>
    <xf numFmtId="0" fontId="31" fillId="0" borderId="87" xfId="96" applyFont="1" applyFill="1" applyBorder="1" applyAlignment="1" applyProtection="1">
      <alignment horizontal="center" vertical="center"/>
      <protection locked="0"/>
    </xf>
    <xf numFmtId="0" fontId="14" fillId="0" borderId="88" xfId="96" applyFont="1" applyFill="1" applyBorder="1" applyAlignment="1" applyProtection="1">
      <alignment horizontal="center" vertical="center"/>
      <protection locked="0"/>
    </xf>
    <xf numFmtId="0" fontId="14" fillId="0" borderId="89" xfId="96" applyFont="1" applyFill="1" applyBorder="1" applyAlignment="1" applyProtection="1">
      <alignment horizontal="center" vertical="center"/>
      <protection locked="0"/>
    </xf>
    <xf numFmtId="0" fontId="19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28" fillId="0" borderId="92" xfId="96" applyFont="1" applyFill="1" applyBorder="1" applyAlignment="1" applyProtection="1">
      <alignment horizontal="center" vertical="center" wrapText="1"/>
      <protection locked="0"/>
    </xf>
    <xf numFmtId="0" fontId="28" fillId="0" borderId="92" xfId="96" applyFont="1" applyFill="1" applyBorder="1" applyAlignment="1" applyProtection="1">
      <alignment horizontal="center" vertical="center"/>
      <protection locked="0"/>
    </xf>
    <xf numFmtId="0" fontId="19" fillId="40" borderId="93" xfId="96" applyFont="1" applyFill="1" applyBorder="1" applyAlignment="1" applyProtection="1">
      <alignment vertical="center"/>
      <protection locked="0"/>
    </xf>
    <xf numFmtId="0" fontId="14" fillId="40" borderId="94" xfId="0" applyFont="1" applyFill="1" applyBorder="1" applyAlignment="1">
      <alignment horizontal="center" vertical="center"/>
    </xf>
    <xf numFmtId="0" fontId="14" fillId="40" borderId="94" xfId="96" applyFont="1" applyFill="1" applyBorder="1" applyAlignment="1" applyProtection="1">
      <alignment vertical="center"/>
      <protection locked="0"/>
    </xf>
    <xf numFmtId="0" fontId="30" fillId="0" borderId="76" xfId="96" applyFont="1" applyFill="1" applyBorder="1" applyAlignment="1">
      <alignment horizontal="center" vertical="center" wrapText="1"/>
      <protection/>
    </xf>
    <xf numFmtId="0" fontId="30" fillId="0" borderId="95" xfId="96" applyFont="1" applyFill="1" applyBorder="1" applyAlignment="1">
      <alignment horizontal="center" vertical="center" wrapText="1"/>
      <protection/>
    </xf>
    <xf numFmtId="0" fontId="14" fillId="0" borderId="96" xfId="0" applyFont="1" applyFill="1" applyBorder="1" applyAlignment="1">
      <alignment horizontal="center" vertical="center"/>
    </xf>
    <xf numFmtId="1" fontId="23" fillId="64" borderId="97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horizontal="right" wrapText="1"/>
    </xf>
    <xf numFmtId="1" fontId="23" fillId="64" borderId="74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vertical="center" wrapText="1"/>
    </xf>
    <xf numFmtId="0" fontId="23" fillId="64" borderId="74" xfId="0" applyFont="1" applyFill="1" applyBorder="1" applyAlignment="1">
      <alignment horizontal="right" wrapText="1"/>
    </xf>
    <xf numFmtId="0" fontId="23" fillId="64" borderId="0" xfId="0" applyFont="1" applyFill="1" applyBorder="1" applyAlignment="1">
      <alignment horizontal="left" vertical="center" wrapText="1"/>
    </xf>
    <xf numFmtId="0" fontId="19" fillId="64" borderId="0" xfId="0" applyFont="1" applyFill="1" applyBorder="1" applyAlignment="1" applyProtection="1">
      <alignment horizontal="center" vertical="center" wrapText="1"/>
      <protection locked="0"/>
    </xf>
    <xf numFmtId="0" fontId="23" fillId="64" borderId="0" xfId="0" applyFont="1" applyFill="1" applyBorder="1" applyAlignment="1" applyProtection="1">
      <alignment vertical="center" wrapText="1"/>
      <protection locked="0"/>
    </xf>
    <xf numFmtId="0" fontId="23" fillId="64" borderId="0" xfId="0" applyFont="1" applyFill="1" applyBorder="1" applyAlignment="1" applyProtection="1">
      <alignment horizontal="right" wrapText="1"/>
      <protection locked="0"/>
    </xf>
    <xf numFmtId="0" fontId="23" fillId="64" borderId="0" xfId="0" applyFont="1" applyFill="1" applyBorder="1" applyAlignment="1" applyProtection="1">
      <alignment horizontal="left" vertical="center" wrapText="1"/>
      <protection locked="0"/>
    </xf>
    <xf numFmtId="1" fontId="23" fillId="64" borderId="0" xfId="0" applyNumberFormat="1" applyFont="1" applyFill="1" applyBorder="1" applyAlignment="1" applyProtection="1">
      <alignment horizontal="right" wrapText="1"/>
      <protection locked="0"/>
    </xf>
    <xf numFmtId="0" fontId="47" fillId="64" borderId="56" xfId="97" applyFont="1" applyFill="1" applyBorder="1" applyAlignment="1">
      <alignment wrapText="1"/>
      <protection/>
    </xf>
    <xf numFmtId="0" fontId="47" fillId="64" borderId="74" xfId="97" applyFont="1" applyFill="1" applyBorder="1" applyAlignment="1">
      <alignment wrapText="1"/>
      <protection/>
    </xf>
    <xf numFmtId="0" fontId="23" fillId="64" borderId="98" xfId="0" applyFont="1" applyFill="1" applyBorder="1" applyAlignment="1">
      <alignment vertical="center" wrapText="1"/>
    </xf>
    <xf numFmtId="0" fontId="23" fillId="64" borderId="99" xfId="0" applyFont="1" applyFill="1" applyBorder="1" applyAlignment="1">
      <alignment vertical="center" wrapText="1"/>
    </xf>
    <xf numFmtId="0" fontId="26" fillId="65" borderId="100" xfId="0" applyFont="1" applyFill="1" applyBorder="1" applyAlignment="1" applyProtection="1">
      <alignment horizontal="right" wrapText="1"/>
      <protection locked="0"/>
    </xf>
    <xf numFmtId="0" fontId="26" fillId="65" borderId="101" xfId="0" applyFont="1" applyFill="1" applyBorder="1" applyAlignment="1" applyProtection="1">
      <alignment horizontal="center" vertical="center" wrapText="1"/>
      <protection locked="0"/>
    </xf>
    <xf numFmtId="1" fontId="26" fillId="65" borderId="100" xfId="0" applyNumberFormat="1" applyFont="1" applyFill="1" applyBorder="1" applyAlignment="1" applyProtection="1">
      <alignment horizontal="right" wrapText="1"/>
      <protection locked="0"/>
    </xf>
    <xf numFmtId="0" fontId="26" fillId="65" borderId="102" xfId="0" applyFont="1" applyFill="1" applyBorder="1" applyAlignment="1" applyProtection="1">
      <alignment horizontal="center" vertical="center" wrapText="1"/>
      <protection/>
    </xf>
    <xf numFmtId="0" fontId="26" fillId="65" borderId="101" xfId="0" applyFont="1" applyFill="1" applyBorder="1" applyAlignment="1" applyProtection="1">
      <alignment horizontal="center" vertical="center" wrapText="1"/>
      <protection/>
    </xf>
    <xf numFmtId="0" fontId="14" fillId="64" borderId="44" xfId="0" applyFont="1" applyFill="1" applyBorder="1" applyAlignment="1">
      <alignment horizontal="center" vertical="center" wrapText="1"/>
    </xf>
    <xf numFmtId="0" fontId="14" fillId="64" borderId="40" xfId="0" applyFont="1" applyFill="1" applyBorder="1" applyAlignment="1">
      <alignment horizontal="center" vertical="center" wrapText="1"/>
    </xf>
    <xf numFmtId="0" fontId="14" fillId="64" borderId="72" xfId="0" applyFont="1" applyFill="1" applyBorder="1" applyAlignment="1">
      <alignment horizontal="center" vertical="center" wrapText="1"/>
    </xf>
    <xf numFmtId="0" fontId="14" fillId="64" borderId="46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64" borderId="56" xfId="0" applyFont="1" applyFill="1" applyBorder="1" applyAlignment="1">
      <alignment horizontal="right" wrapText="1"/>
    </xf>
    <xf numFmtId="1" fontId="23" fillId="64" borderId="74" xfId="0" applyNumberFormat="1" applyFont="1" applyFill="1" applyBorder="1" applyAlignment="1">
      <alignment horizontal="right" wrapText="1"/>
    </xf>
    <xf numFmtId="0" fontId="26" fillId="66" borderId="56" xfId="0" applyFont="1" applyFill="1" applyBorder="1" applyAlignment="1" applyProtection="1">
      <alignment vertical="center" wrapText="1"/>
      <protection locked="0"/>
    </xf>
    <xf numFmtId="0" fontId="26" fillId="66" borderId="56" xfId="0" applyFont="1" applyFill="1" applyBorder="1" applyAlignment="1" applyProtection="1">
      <alignment horizontal="right" wrapText="1"/>
      <protection locked="0"/>
    </xf>
    <xf numFmtId="0" fontId="14" fillId="40" borderId="77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19" fillId="63" borderId="59" xfId="0" applyFont="1" applyFill="1" applyBorder="1" applyAlignment="1" applyProtection="1">
      <alignment vertical="center" wrapText="1"/>
      <protection locked="0"/>
    </xf>
    <xf numFmtId="0" fontId="26" fillId="67" borderId="56" xfId="0" applyFont="1" applyFill="1" applyBorder="1" applyAlignment="1" applyProtection="1">
      <alignment vertical="center" wrapText="1"/>
      <protection locked="0"/>
    </xf>
    <xf numFmtId="0" fontId="26" fillId="67" borderId="56" xfId="0" applyFont="1" applyFill="1" applyBorder="1" applyAlignment="1" applyProtection="1">
      <alignment horizontal="right" wrapText="1"/>
      <protection locked="0"/>
    </xf>
    <xf numFmtId="0" fontId="26" fillId="67" borderId="102" xfId="0" applyFont="1" applyFill="1" applyBorder="1" applyAlignment="1" applyProtection="1">
      <alignment horizontal="center" vertical="center" wrapText="1"/>
      <protection/>
    </xf>
    <xf numFmtId="0" fontId="26" fillId="67" borderId="100" xfId="0" applyFont="1" applyFill="1" applyBorder="1" applyAlignment="1" applyProtection="1">
      <alignment horizontal="right" wrapText="1"/>
      <protection locked="0"/>
    </xf>
    <xf numFmtId="0" fontId="26" fillId="67" borderId="101" xfId="0" applyFont="1" applyFill="1" applyBorder="1" applyAlignment="1" applyProtection="1">
      <alignment horizontal="center" vertical="center" wrapText="1"/>
      <protection/>
    </xf>
    <xf numFmtId="0" fontId="26" fillId="67" borderId="101" xfId="0" applyFont="1" applyFill="1" applyBorder="1" applyAlignment="1" applyProtection="1">
      <alignment horizontal="center" vertical="center" wrapText="1"/>
      <protection locked="0"/>
    </xf>
    <xf numFmtId="1" fontId="26" fillId="67" borderId="10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wrapText="1"/>
    </xf>
    <xf numFmtId="0" fontId="23" fillId="68" borderId="56" xfId="0" applyFont="1" applyFill="1" applyBorder="1" applyAlignment="1">
      <alignment horizontal="left" vertical="center" wrapText="1"/>
    </xf>
    <xf numFmtId="0" fontId="23" fillId="68" borderId="56" xfId="0" applyFont="1" applyFill="1" applyBorder="1" applyAlignment="1">
      <alignment vertical="center" wrapText="1"/>
    </xf>
    <xf numFmtId="0" fontId="14" fillId="69" borderId="56" xfId="0" applyFont="1" applyFill="1" applyBorder="1" applyAlignment="1">
      <alignment horizontal="center" vertical="center" wrapText="1"/>
    </xf>
    <xf numFmtId="0" fontId="23" fillId="64" borderId="106" xfId="0" applyFont="1" applyFill="1" applyBorder="1" applyAlignment="1">
      <alignment horizontal="left" vertical="center" wrapText="1"/>
    </xf>
    <xf numFmtId="0" fontId="23" fillId="64" borderId="106" xfId="0" applyFont="1" applyFill="1" applyBorder="1" applyAlignment="1">
      <alignment horizontal="right" wrapText="1"/>
    </xf>
    <xf numFmtId="1" fontId="23" fillId="64" borderId="106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horizontal="left" vertical="center" wrapText="1"/>
    </xf>
    <xf numFmtId="1" fontId="23" fillId="64" borderId="56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vertical="top" wrapText="1"/>
    </xf>
    <xf numFmtId="0" fontId="23" fillId="64" borderId="0" xfId="0" applyFont="1" applyFill="1" applyBorder="1" applyAlignment="1">
      <alignment horizontal="right" wrapText="1"/>
    </xf>
    <xf numFmtId="1" fontId="23" fillId="64" borderId="0" xfId="0" applyNumberFormat="1" applyFont="1" applyFill="1" applyBorder="1" applyAlignment="1">
      <alignment horizontal="right" wrapText="1"/>
    </xf>
    <xf numFmtId="0" fontId="23" fillId="64" borderId="66" xfId="0" applyFont="1" applyFill="1" applyBorder="1" applyAlignment="1" applyProtection="1">
      <alignment vertical="center" wrapText="1"/>
      <protection locked="0"/>
    </xf>
    <xf numFmtId="0" fontId="23" fillId="64" borderId="66" xfId="0" applyFont="1" applyFill="1" applyBorder="1" applyAlignment="1" applyProtection="1">
      <alignment horizontal="right" wrapText="1"/>
      <protection locked="0"/>
    </xf>
    <xf numFmtId="0" fontId="23" fillId="64" borderId="66" xfId="0" applyFont="1" applyFill="1" applyBorder="1" applyAlignment="1" applyProtection="1">
      <alignment horizontal="left" vertical="center" wrapText="1"/>
      <protection locked="0"/>
    </xf>
    <xf numFmtId="0" fontId="23" fillId="68" borderId="107" xfId="0" applyFont="1" applyFill="1" applyBorder="1" applyAlignment="1">
      <alignment vertical="center" wrapText="1"/>
    </xf>
    <xf numFmtId="0" fontId="23" fillId="68" borderId="108" xfId="0" applyFont="1" applyFill="1" applyBorder="1" applyAlignment="1">
      <alignment vertical="center" wrapText="1"/>
    </xf>
    <xf numFmtId="0" fontId="23" fillId="68" borderId="109" xfId="0" applyFont="1" applyFill="1" applyBorder="1" applyAlignment="1">
      <alignment vertical="center" wrapText="1"/>
    </xf>
    <xf numFmtId="0" fontId="23" fillId="68" borderId="98" xfId="0" applyFont="1" applyFill="1" applyBorder="1" applyAlignment="1">
      <alignment vertical="center" wrapText="1"/>
    </xf>
    <xf numFmtId="0" fontId="23" fillId="68" borderId="99" xfId="0" applyFont="1" applyFill="1" applyBorder="1" applyAlignment="1">
      <alignment vertical="center" wrapText="1"/>
    </xf>
    <xf numFmtId="0" fontId="14" fillId="58" borderId="101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14" fillId="0" borderId="4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64" borderId="39" xfId="0" applyFont="1" applyFill="1" applyBorder="1" applyAlignment="1">
      <alignment horizontal="center" vertical="center" wrapText="1"/>
    </xf>
    <xf numFmtId="0" fontId="14" fillId="64" borderId="4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14" fillId="0" borderId="7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right" wrapText="1"/>
    </xf>
    <xf numFmtId="0" fontId="23" fillId="0" borderId="22" xfId="0" applyFont="1" applyFill="1" applyBorder="1" applyAlignment="1" applyProtection="1">
      <alignment horizontal="right" wrapText="1"/>
      <protection locked="0"/>
    </xf>
    <xf numFmtId="0" fontId="21" fillId="70" borderId="26" xfId="68" applyNumberFormat="1" applyFont="1" applyFill="1" applyBorder="1" applyAlignment="1" applyProtection="1">
      <alignment horizontal="center" vertical="center" wrapText="1"/>
      <protection locked="0"/>
    </xf>
    <xf numFmtId="0" fontId="21" fillId="70" borderId="0" xfId="68" applyNumberFormat="1" applyFont="1" applyFill="1" applyBorder="1" applyAlignment="1" applyProtection="1">
      <alignment horizontal="center" vertical="center" wrapText="1"/>
      <protection locked="0"/>
    </xf>
    <xf numFmtId="0" fontId="21" fillId="70" borderId="37" xfId="68" applyNumberFormat="1" applyFont="1" applyFill="1" applyBorder="1" applyAlignment="1" applyProtection="1">
      <alignment horizontal="center" vertical="center" wrapText="1"/>
      <protection locked="0"/>
    </xf>
    <xf numFmtId="0" fontId="23" fillId="64" borderId="56" xfId="0" applyFont="1" applyFill="1" applyBorder="1" applyAlignment="1">
      <alignment horizontal="right" wrapText="1"/>
    </xf>
    <xf numFmtId="1" fontId="23" fillId="64" borderId="74" xfId="0" applyNumberFormat="1" applyFont="1" applyFill="1" applyBorder="1" applyAlignment="1">
      <alignment horizontal="right" wrapText="1"/>
    </xf>
    <xf numFmtId="1" fontId="23" fillId="64" borderId="56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horizontal="left" vertical="top" wrapText="1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26" fillId="66" borderId="0" xfId="0" applyFont="1" applyFill="1" applyBorder="1" applyAlignment="1" applyProtection="1">
      <alignment vertical="center" wrapText="1"/>
      <protection locked="0"/>
    </xf>
    <xf numFmtId="0" fontId="26" fillId="66" borderId="0" xfId="0" applyFont="1" applyFill="1" applyBorder="1" applyAlignment="1" applyProtection="1">
      <alignment horizontal="right" wrapText="1"/>
      <protection locked="0"/>
    </xf>
    <xf numFmtId="0" fontId="23" fillId="64" borderId="107" xfId="0" applyFont="1" applyFill="1" applyBorder="1" applyAlignment="1">
      <alignment vertical="center" wrapText="1"/>
    </xf>
    <xf numFmtId="0" fontId="23" fillId="64" borderId="52" xfId="0" applyFont="1" applyFill="1" applyBorder="1" applyAlignment="1">
      <alignment horizontal="right" wrapText="1"/>
    </xf>
    <xf numFmtId="0" fontId="23" fillId="64" borderId="56" xfId="0" applyFont="1" applyFill="1" applyBorder="1" applyAlignment="1">
      <alignment horizontal="center" vertical="center" wrapText="1"/>
    </xf>
    <xf numFmtId="0" fontId="23" fillId="64" borderId="44" xfId="0" applyFont="1" applyFill="1" applyBorder="1" applyAlignment="1">
      <alignment horizontal="right" wrapText="1"/>
    </xf>
    <xf numFmtId="0" fontId="23" fillId="64" borderId="107" xfId="0" applyFont="1" applyFill="1" applyBorder="1" applyAlignment="1">
      <alignment horizontal="left" vertical="center" wrapText="1"/>
    </xf>
    <xf numFmtId="0" fontId="23" fillId="64" borderId="44" xfId="0" applyFont="1" applyFill="1" applyBorder="1" applyAlignment="1">
      <alignment wrapText="1"/>
    </xf>
    <xf numFmtId="0" fontId="23" fillId="64" borderId="112" xfId="0" applyFont="1" applyFill="1" applyBorder="1" applyAlignment="1">
      <alignment vertical="center" wrapText="1"/>
    </xf>
    <xf numFmtId="0" fontId="23" fillId="64" borderId="113" xfId="0" applyFont="1" applyFill="1" applyBorder="1" applyAlignment="1">
      <alignment horizontal="right" wrapText="1"/>
    </xf>
    <xf numFmtId="0" fontId="28" fillId="71" borderId="22" xfId="96" applyFont="1" applyFill="1" applyBorder="1" applyAlignment="1" applyProtection="1">
      <alignment horizontal="center" vertical="center" wrapText="1"/>
      <protection locked="0"/>
    </xf>
    <xf numFmtId="0" fontId="23" fillId="68" borderId="107" xfId="0" applyFont="1" applyFill="1" applyBorder="1" applyAlignment="1">
      <alignment horizontal="left" vertical="top" wrapText="1"/>
    </xf>
    <xf numFmtId="44" fontId="23" fillId="64" borderId="107" xfId="103" applyFont="1" applyFill="1" applyBorder="1" applyAlignment="1">
      <alignment vertical="center" wrapText="1"/>
    </xf>
    <xf numFmtId="0" fontId="48" fillId="68" borderId="0" xfId="0" applyFont="1" applyFill="1" applyBorder="1" applyAlignment="1">
      <alignment vertical="center" wrapText="1"/>
    </xf>
    <xf numFmtId="0" fontId="51" fillId="68" borderId="114" xfId="0" applyFont="1" applyFill="1" applyBorder="1" applyAlignment="1">
      <alignment vertical="center" wrapText="1"/>
    </xf>
    <xf numFmtId="0" fontId="48" fillId="68" borderId="56" xfId="0" applyFont="1" applyFill="1" applyBorder="1" applyAlignment="1">
      <alignment horizontal="center" vertical="center" wrapText="1"/>
    </xf>
    <xf numFmtId="0" fontId="48" fillId="68" borderId="111" xfId="0" applyFont="1" applyFill="1" applyBorder="1" applyAlignment="1">
      <alignment horizontal="center" vertical="center" wrapText="1"/>
    </xf>
    <xf numFmtId="0" fontId="48" fillId="68" borderId="79" xfId="0" applyFont="1" applyFill="1" applyBorder="1" applyAlignment="1">
      <alignment horizontal="center" vertical="center" wrapText="1"/>
    </xf>
    <xf numFmtId="0" fontId="21" fillId="70" borderId="19" xfId="68" applyNumberFormat="1" applyFont="1" applyFill="1" applyBorder="1" applyAlignment="1" applyProtection="1">
      <alignment horizontal="center" vertical="center" wrapText="1"/>
      <protection locked="0"/>
    </xf>
    <xf numFmtId="0" fontId="21" fillId="70" borderId="115" xfId="68" applyNumberFormat="1" applyFont="1" applyFill="1" applyBorder="1" applyAlignment="1" applyProtection="1">
      <alignment horizontal="center" vertical="center" wrapText="1"/>
      <protection locked="0"/>
    </xf>
    <xf numFmtId="0" fontId="23" fillId="64" borderId="44" xfId="0" applyFont="1" applyFill="1" applyBorder="1" applyAlignment="1">
      <alignment wrapText="1"/>
    </xf>
    <xf numFmtId="0" fontId="23" fillId="64" borderId="56" xfId="0" applyFont="1" applyFill="1" applyBorder="1" applyAlignment="1">
      <alignment horizontal="right" wrapText="1"/>
    </xf>
    <xf numFmtId="1" fontId="23" fillId="64" borderId="56" xfId="0" applyNumberFormat="1" applyFont="1" applyFill="1" applyBorder="1" applyAlignment="1">
      <alignment horizontal="right" wrapText="1"/>
    </xf>
    <xf numFmtId="0" fontId="23" fillId="64" borderId="56" xfId="0" applyFont="1" applyFill="1" applyBorder="1" applyAlignment="1">
      <alignment horizontal="left" vertical="top" wrapText="1"/>
    </xf>
    <xf numFmtId="1" fontId="23" fillId="64" borderId="74" xfId="0" applyNumberFormat="1" applyFont="1" applyFill="1" applyBorder="1" applyAlignment="1">
      <alignment horizontal="right" wrapText="1"/>
    </xf>
    <xf numFmtId="0" fontId="23" fillId="64" borderId="44" xfId="0" applyFont="1" applyFill="1" applyBorder="1" applyAlignment="1">
      <alignment horizontal="right" wrapText="1"/>
    </xf>
    <xf numFmtId="1" fontId="23" fillId="64" borderId="116" xfId="0" applyNumberFormat="1" applyFont="1" applyFill="1" applyBorder="1" applyAlignment="1">
      <alignment horizontal="right" wrapText="1"/>
    </xf>
    <xf numFmtId="1" fontId="23" fillId="64" borderId="66" xfId="0" applyNumberFormat="1" applyFont="1" applyFill="1" applyBorder="1" applyAlignment="1">
      <alignment horizontal="right" wrapText="1"/>
    </xf>
    <xf numFmtId="0" fontId="26" fillId="35" borderId="50" xfId="0" applyFont="1" applyFill="1" applyBorder="1" applyAlignment="1" applyProtection="1">
      <alignment horizontal="center" vertical="center" wrapText="1"/>
      <protection locked="0"/>
    </xf>
    <xf numFmtId="0" fontId="26" fillId="35" borderId="115" xfId="0" applyFont="1" applyFill="1" applyBorder="1" applyAlignment="1" applyProtection="1">
      <alignment horizontal="center" vertical="center" wrapText="1"/>
      <protection locked="0"/>
    </xf>
    <xf numFmtId="0" fontId="51" fillId="68" borderId="56" xfId="0" applyFont="1" applyFill="1" applyBorder="1" applyAlignment="1">
      <alignment horizontal="left" vertical="center" wrapText="1"/>
    </xf>
    <xf numFmtId="0" fontId="48" fillId="64" borderId="56" xfId="0" applyFont="1" applyFill="1" applyBorder="1" applyAlignment="1">
      <alignment horizontal="left" vertical="center" wrapText="1"/>
    </xf>
    <xf numFmtId="0" fontId="48" fillId="68" borderId="56" xfId="0" applyFont="1" applyFill="1" applyBorder="1" applyAlignment="1">
      <alignment horizontal="left" vertical="center" wrapText="1"/>
    </xf>
    <xf numFmtId="0" fontId="48" fillId="68" borderId="56" xfId="0" applyFont="1" applyFill="1" applyBorder="1" applyAlignment="1">
      <alignment horizontal="left" vertical="center" wrapText="1"/>
    </xf>
    <xf numFmtId="0" fontId="48" fillId="68" borderId="56" xfId="0" applyFont="1" applyFill="1" applyBorder="1" applyAlignment="1">
      <alignment vertical="center" wrapText="1"/>
    </xf>
    <xf numFmtId="0" fontId="50" fillId="68" borderId="56" xfId="99" applyFont="1" applyFill="1" applyBorder="1" applyAlignment="1">
      <alignment horizontal="left" vertical="center" wrapText="1"/>
      <protection/>
    </xf>
    <xf numFmtId="0" fontId="48" fillId="68" borderId="56" xfId="0" applyFont="1" applyFill="1" applyBorder="1" applyAlignment="1">
      <alignment vertical="center" wrapText="1"/>
    </xf>
    <xf numFmtId="0" fontId="22" fillId="35" borderId="102" xfId="0" applyFont="1" applyFill="1" applyBorder="1" applyAlignment="1" applyProtection="1">
      <alignment horizontal="center" vertical="center" wrapText="1"/>
      <protection locked="0"/>
    </xf>
    <xf numFmtId="0" fontId="22" fillId="35" borderId="47" xfId="0" applyFont="1" applyFill="1" applyBorder="1" applyAlignment="1" applyProtection="1">
      <alignment horizontal="center" vertical="center" wrapText="1"/>
      <protection locked="0"/>
    </xf>
    <xf numFmtId="0" fontId="22" fillId="35" borderId="65" xfId="0" applyFont="1" applyFill="1" applyBorder="1" applyAlignment="1" applyProtection="1">
      <alignment horizontal="center" vertical="center" wrapText="1"/>
      <protection locked="0"/>
    </xf>
    <xf numFmtId="0" fontId="22" fillId="35" borderId="115" xfId="0" applyFont="1" applyFill="1" applyBorder="1" applyAlignment="1" applyProtection="1">
      <alignment horizontal="center" vertical="center" wrapText="1"/>
      <protection locked="0"/>
    </xf>
    <xf numFmtId="0" fontId="22" fillId="35" borderId="26" xfId="0" applyFont="1" applyFill="1" applyBorder="1" applyAlignment="1" applyProtection="1">
      <alignment horizontal="center" vertical="center" wrapText="1"/>
      <protection locked="0"/>
    </xf>
    <xf numFmtId="0" fontId="22" fillId="35" borderId="11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26" fillId="67" borderId="50" xfId="0" applyFont="1" applyFill="1" applyBorder="1" applyAlignment="1" applyProtection="1">
      <alignment horizontal="center" vertical="center" wrapText="1"/>
      <protection locked="0"/>
    </xf>
    <xf numFmtId="0" fontId="26" fillId="67" borderId="115" xfId="0" applyFont="1" applyFill="1" applyBorder="1" applyAlignment="1" applyProtection="1">
      <alignment horizontal="center" vertical="center" wrapText="1"/>
      <protection locked="0"/>
    </xf>
    <xf numFmtId="0" fontId="22" fillId="67" borderId="102" xfId="0" applyFont="1" applyFill="1" applyBorder="1" applyAlignment="1" applyProtection="1">
      <alignment horizontal="center" vertical="center" wrapText="1"/>
      <protection locked="0"/>
    </xf>
    <xf numFmtId="0" fontId="0" fillId="72" borderId="38" xfId="0" applyFill="1" applyBorder="1" applyAlignment="1">
      <alignment horizontal="center" vertical="center" wrapText="1"/>
    </xf>
    <xf numFmtId="0" fontId="22" fillId="67" borderId="115" xfId="0" applyFont="1" applyFill="1" applyBorder="1" applyAlignment="1" applyProtection="1">
      <alignment horizontal="center" vertical="center" wrapText="1"/>
      <protection locked="0"/>
    </xf>
    <xf numFmtId="0" fontId="22" fillId="67" borderId="26" xfId="0" applyFont="1" applyFill="1" applyBorder="1" applyAlignment="1" applyProtection="1">
      <alignment horizontal="center" vertical="center" wrapText="1"/>
      <protection locked="0"/>
    </xf>
    <xf numFmtId="0" fontId="22" fillId="67" borderId="117" xfId="0" applyFont="1" applyFill="1" applyBorder="1" applyAlignment="1" applyProtection="1">
      <alignment horizontal="center" vertical="center" wrapText="1"/>
      <protection locked="0"/>
    </xf>
    <xf numFmtId="0" fontId="22" fillId="67" borderId="47" xfId="0" applyFont="1" applyFill="1" applyBorder="1" applyAlignment="1" applyProtection="1">
      <alignment horizontal="center" vertical="center" wrapText="1"/>
      <protection locked="0"/>
    </xf>
    <xf numFmtId="0" fontId="22" fillId="67" borderId="65" xfId="0" applyFont="1" applyFill="1" applyBorder="1" applyAlignment="1" applyProtection="1">
      <alignment horizontal="center" vertical="center" wrapText="1"/>
      <protection locked="0"/>
    </xf>
    <xf numFmtId="0" fontId="78" fillId="68" borderId="56" xfId="0" applyFont="1" applyFill="1" applyBorder="1" applyAlignment="1">
      <alignment horizontal="left" vertical="center" wrapText="1"/>
    </xf>
    <xf numFmtId="0" fontId="79" fillId="0" borderId="56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horizontal="left" vertical="center" wrapText="1"/>
    </xf>
    <xf numFmtId="0" fontId="80" fillId="0" borderId="56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vertical="center" wrapText="1"/>
    </xf>
    <xf numFmtId="0" fontId="48" fillId="64" borderId="56" xfId="0" applyFont="1" applyFill="1" applyBorder="1" applyAlignment="1">
      <alignment vertical="center" wrapText="1"/>
    </xf>
    <xf numFmtId="0" fontId="48" fillId="64" borderId="56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horizontal="left" vertical="center" wrapText="1"/>
    </xf>
    <xf numFmtId="0" fontId="79" fillId="68" borderId="56" xfId="0" applyFont="1" applyFill="1" applyBorder="1" applyAlignment="1">
      <alignment horizontal="left" vertical="center" wrapText="1"/>
    </xf>
    <xf numFmtId="0" fontId="49" fillId="0" borderId="56" xfId="99" applyFont="1" applyFill="1" applyBorder="1" applyAlignment="1">
      <alignment horizontal="left" vertical="center" wrapText="1"/>
      <protection/>
    </xf>
    <xf numFmtId="0" fontId="51" fillId="0" borderId="56" xfId="0" applyFont="1" applyFill="1" applyBorder="1" applyAlignment="1">
      <alignment vertical="center" wrapText="1"/>
    </xf>
    <xf numFmtId="0" fontId="27" fillId="0" borderId="19" xfId="96" applyFont="1" applyFill="1" applyBorder="1" applyAlignment="1" applyProtection="1">
      <alignment horizontal="center" vertical="center"/>
      <protection/>
    </xf>
    <xf numFmtId="0" fontId="27" fillId="0" borderId="118" xfId="96" applyFont="1" applyFill="1" applyBorder="1" applyAlignment="1" applyProtection="1">
      <alignment horizontal="center" vertical="center"/>
      <protection/>
    </xf>
    <xf numFmtId="0" fontId="19" fillId="0" borderId="119" xfId="96" applyFont="1" applyFill="1" applyBorder="1" applyAlignment="1" applyProtection="1">
      <alignment horizontal="center" vertical="center"/>
      <protection/>
    </xf>
    <xf numFmtId="0" fontId="19" fillId="0" borderId="120" xfId="96" applyFont="1" applyFill="1" applyBorder="1" applyAlignment="1" applyProtection="1">
      <alignment horizontal="center" vertical="center"/>
      <protection/>
    </xf>
    <xf numFmtId="0" fontId="19" fillId="0" borderId="121" xfId="96" applyFont="1" applyFill="1" applyBorder="1" applyAlignment="1" applyProtection="1">
      <alignment horizontal="center" vertical="center"/>
      <protection/>
    </xf>
    <xf numFmtId="0" fontId="19" fillId="0" borderId="30" xfId="96" applyFont="1" applyFill="1" applyBorder="1" applyAlignment="1" applyProtection="1">
      <alignment horizontal="left" vertical="center" wrapText="1"/>
      <protection/>
    </xf>
    <xf numFmtId="0" fontId="19" fillId="0" borderId="23" xfId="96" applyFont="1" applyFill="1" applyBorder="1" applyAlignment="1" applyProtection="1">
      <alignment horizontal="left" vertical="center" wrapText="1"/>
      <protection/>
    </xf>
    <xf numFmtId="0" fontId="19" fillId="0" borderId="21" xfId="96" applyFont="1" applyFill="1" applyBorder="1" applyAlignment="1" applyProtection="1">
      <alignment horizontal="left" vertical="center" wrapText="1"/>
      <protection/>
    </xf>
    <xf numFmtId="0" fontId="19" fillId="0" borderId="25" xfId="96" applyFont="1" applyFill="1" applyBorder="1" applyAlignment="1" applyProtection="1">
      <alignment horizontal="left" vertical="center" wrapText="1"/>
      <protection/>
    </xf>
    <xf numFmtId="0" fontId="19" fillId="0" borderId="27" xfId="96" applyFont="1" applyFill="1" applyBorder="1" applyAlignment="1" applyProtection="1">
      <alignment horizontal="left" vertical="center" wrapText="1"/>
      <protection/>
    </xf>
    <xf numFmtId="0" fontId="19" fillId="0" borderId="54" xfId="96" applyFont="1" applyFill="1" applyBorder="1" applyAlignment="1" applyProtection="1">
      <alignment horizontal="left" vertical="center" wrapText="1"/>
      <protection/>
    </xf>
    <xf numFmtId="0" fontId="32" fillId="0" borderId="41" xfId="96" applyFont="1" applyFill="1" applyBorder="1" applyAlignment="1" applyProtection="1">
      <alignment horizontal="right" vertical="center"/>
      <protection/>
    </xf>
    <xf numFmtId="0" fontId="33" fillId="0" borderId="19" xfId="96" applyFont="1" applyFill="1" applyBorder="1" applyAlignment="1">
      <alignment horizontal="center" vertical="center"/>
      <protection/>
    </xf>
    <xf numFmtId="173" fontId="35" fillId="0" borderId="19" xfId="66" applyNumberFormat="1" applyFont="1" applyFill="1" applyBorder="1" applyAlignment="1" applyProtection="1">
      <alignment horizontal="center" vertical="center"/>
      <protection/>
    </xf>
    <xf numFmtId="0" fontId="33" fillId="0" borderId="0" xfId="96" applyFont="1" applyFill="1" applyBorder="1" applyAlignment="1" applyProtection="1">
      <alignment horizontal="right"/>
      <protection locked="0"/>
    </xf>
    <xf numFmtId="0" fontId="33" fillId="0" borderId="0" xfId="96" applyFont="1" applyFill="1" applyBorder="1">
      <alignment/>
      <protection/>
    </xf>
    <xf numFmtId="0" fontId="36" fillId="0" borderId="0" xfId="96" applyFont="1" applyFill="1" applyBorder="1" applyAlignment="1">
      <alignment horizontal="right"/>
      <protection/>
    </xf>
    <xf numFmtId="0" fontId="38" fillId="0" borderId="0" xfId="96" applyFont="1" applyFill="1" applyBorder="1" applyAlignment="1">
      <alignment horizontal="right"/>
      <protection/>
    </xf>
    <xf numFmtId="0" fontId="32" fillId="0" borderId="0" xfId="96" applyFont="1" applyFill="1" applyBorder="1" applyAlignment="1">
      <alignment horizontal="right"/>
      <protection/>
    </xf>
    <xf numFmtId="0" fontId="19" fillId="0" borderId="122" xfId="96" applyFont="1" applyFill="1" applyBorder="1" applyAlignment="1" applyProtection="1">
      <alignment horizontal="left" vertical="center" wrapText="1"/>
      <protection/>
    </xf>
    <xf numFmtId="0" fontId="19" fillId="0" borderId="123" xfId="96" applyFont="1" applyFill="1" applyBorder="1" applyAlignment="1" applyProtection="1">
      <alignment horizontal="left" vertical="center" wrapText="1"/>
      <protection/>
    </xf>
    <xf numFmtId="0" fontId="44" fillId="0" borderId="12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</cellXfs>
  <cellStyles count="9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_BuiltIn_Rossz" xfId="68"/>
    <cellStyle name="Explanatory Text 2" xfId="69"/>
    <cellStyle name="Comma" xfId="70"/>
    <cellStyle name="Comma [0]" xfId="71"/>
    <cellStyle name="Figyelmeztetés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Hivatkozott cella" xfId="79"/>
    <cellStyle name="Input 2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 2" xfId="91"/>
    <cellStyle name="Magyarázó szöveg" xfId="92"/>
    <cellStyle name="Neutral 2" xfId="93"/>
    <cellStyle name="Normal 2" xfId="94"/>
    <cellStyle name="Normál 2" xfId="95"/>
    <cellStyle name="Normal 3" xfId="96"/>
    <cellStyle name="Normál 6" xfId="97"/>
    <cellStyle name="Normál 7" xfId="98"/>
    <cellStyle name="Normál_Norbi heti menű" xfId="99"/>
    <cellStyle name="Note 2" xfId="100"/>
    <cellStyle name="Output 2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 2" xfId="109"/>
    <cellStyle name="Total 2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609600</xdr:rowOff>
    </xdr:from>
    <xdr:to>
      <xdr:col>2</xdr:col>
      <xdr:colOff>0</xdr:colOff>
      <xdr:row>67</xdr:row>
      <xdr:rowOff>19050</xdr:rowOff>
    </xdr:to>
    <xdr:sp>
      <xdr:nvSpPr>
        <xdr:cNvPr id="1" name="$D$54"/>
        <xdr:cNvSpPr>
          <a:spLocks/>
        </xdr:cNvSpPr>
      </xdr:nvSpPr>
      <xdr:spPr>
        <a:xfrm>
          <a:off x="1800225" y="7317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66</xdr:row>
      <xdr:rowOff>609600</xdr:rowOff>
    </xdr:from>
    <xdr:to>
      <xdr:col>2</xdr:col>
      <xdr:colOff>0</xdr:colOff>
      <xdr:row>67</xdr:row>
      <xdr:rowOff>19050</xdr:rowOff>
    </xdr:to>
    <xdr:sp>
      <xdr:nvSpPr>
        <xdr:cNvPr id="2" name="$F$54"/>
        <xdr:cNvSpPr>
          <a:spLocks/>
        </xdr:cNvSpPr>
      </xdr:nvSpPr>
      <xdr:spPr>
        <a:xfrm>
          <a:off x="1800225" y="7317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66</xdr:row>
      <xdr:rowOff>609600</xdr:rowOff>
    </xdr:from>
    <xdr:to>
      <xdr:col>2</xdr:col>
      <xdr:colOff>0</xdr:colOff>
      <xdr:row>67</xdr:row>
      <xdr:rowOff>19050</xdr:rowOff>
    </xdr:to>
    <xdr:sp>
      <xdr:nvSpPr>
        <xdr:cNvPr id="3" name="$H$54"/>
        <xdr:cNvSpPr>
          <a:spLocks/>
        </xdr:cNvSpPr>
      </xdr:nvSpPr>
      <xdr:spPr>
        <a:xfrm>
          <a:off x="1800225" y="7317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66</xdr:row>
      <xdr:rowOff>800100</xdr:rowOff>
    </xdr:from>
    <xdr:to>
      <xdr:col>4</xdr:col>
      <xdr:colOff>0</xdr:colOff>
      <xdr:row>67</xdr:row>
      <xdr:rowOff>0</xdr:rowOff>
    </xdr:to>
    <xdr:sp>
      <xdr:nvSpPr>
        <xdr:cNvPr id="4" name="$F$48"/>
        <xdr:cNvSpPr>
          <a:spLocks/>
        </xdr:cNvSpPr>
      </xdr:nvSpPr>
      <xdr:spPr>
        <a:xfrm>
          <a:off x="4038600" y="7336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67</xdr:row>
      <xdr:rowOff>9525</xdr:rowOff>
    </xdr:from>
    <xdr:to>
      <xdr:col>4</xdr:col>
      <xdr:colOff>28575</xdr:colOff>
      <xdr:row>67</xdr:row>
      <xdr:rowOff>38100</xdr:rowOff>
    </xdr:to>
    <xdr:sp>
      <xdr:nvSpPr>
        <xdr:cNvPr id="5" name="$F$47"/>
        <xdr:cNvSpPr>
          <a:spLocks/>
        </xdr:cNvSpPr>
      </xdr:nvSpPr>
      <xdr:spPr>
        <a:xfrm>
          <a:off x="4067175" y="73371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67</xdr:row>
      <xdr:rowOff>19050</xdr:rowOff>
    </xdr:from>
    <xdr:to>
      <xdr:col>4</xdr:col>
      <xdr:colOff>0</xdr:colOff>
      <xdr:row>67</xdr:row>
      <xdr:rowOff>85725</xdr:rowOff>
    </xdr:to>
    <xdr:sp>
      <xdr:nvSpPr>
        <xdr:cNvPr id="6" name="$F$47"/>
        <xdr:cNvSpPr>
          <a:spLocks/>
        </xdr:cNvSpPr>
      </xdr:nvSpPr>
      <xdr:spPr>
        <a:xfrm>
          <a:off x="4038600" y="733806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66</xdr:row>
      <xdr:rowOff>800100</xdr:rowOff>
    </xdr:from>
    <xdr:to>
      <xdr:col>2</xdr:col>
      <xdr:colOff>0</xdr:colOff>
      <xdr:row>67</xdr:row>
      <xdr:rowOff>0</xdr:rowOff>
    </xdr:to>
    <xdr:sp>
      <xdr:nvSpPr>
        <xdr:cNvPr id="7" name="$F$48"/>
        <xdr:cNvSpPr>
          <a:spLocks/>
        </xdr:cNvSpPr>
      </xdr:nvSpPr>
      <xdr:spPr>
        <a:xfrm>
          <a:off x="1800225" y="7336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28575</xdr:colOff>
      <xdr:row>67</xdr:row>
      <xdr:rowOff>9525</xdr:rowOff>
    </xdr:from>
    <xdr:to>
      <xdr:col>2</xdr:col>
      <xdr:colOff>28575</xdr:colOff>
      <xdr:row>67</xdr:row>
      <xdr:rowOff>38100</xdr:rowOff>
    </xdr:to>
    <xdr:sp>
      <xdr:nvSpPr>
        <xdr:cNvPr id="8" name="$F$47"/>
        <xdr:cNvSpPr>
          <a:spLocks/>
        </xdr:cNvSpPr>
      </xdr:nvSpPr>
      <xdr:spPr>
        <a:xfrm>
          <a:off x="1828800" y="733710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19050</xdr:rowOff>
    </xdr:from>
    <xdr:to>
      <xdr:col>2</xdr:col>
      <xdr:colOff>0</xdr:colOff>
      <xdr:row>67</xdr:row>
      <xdr:rowOff>85725</xdr:rowOff>
    </xdr:to>
    <xdr:sp>
      <xdr:nvSpPr>
        <xdr:cNvPr id="9" name="$F$47"/>
        <xdr:cNvSpPr>
          <a:spLocks/>
        </xdr:cNvSpPr>
      </xdr:nvSpPr>
      <xdr:spPr>
        <a:xfrm>
          <a:off x="1800225" y="7338060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638175</xdr:colOff>
      <xdr:row>0</xdr:row>
      <xdr:rowOff>1733550</xdr:rowOff>
    </xdr:to>
    <xdr:pic>
      <xdr:nvPicPr>
        <xdr:cNvPr id="10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4942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90" zoomScaleNormal="90" zoomScaleSheetLayoutView="55" workbookViewId="0" topLeftCell="A82">
      <selection activeCell="Q84" sqref="Q84"/>
    </sheetView>
  </sheetViews>
  <sheetFormatPr defaultColWidth="9.140625" defaultRowHeight="12.75"/>
  <cols>
    <col min="1" max="1" width="4.7109375" style="9" customWidth="1"/>
    <col min="2" max="2" width="22.28125" style="1" customWidth="1"/>
    <col min="3" max="3" width="25.7109375" style="1" customWidth="1"/>
    <col min="4" max="4" width="7.8515625" style="2" customWidth="1"/>
    <col min="5" max="5" width="25.7109375" style="1" customWidth="1"/>
    <col min="6" max="6" width="7.8515625" style="2" customWidth="1"/>
    <col min="7" max="7" width="25.7109375" style="1" customWidth="1"/>
    <col min="8" max="8" width="7.8515625" style="2" customWidth="1"/>
    <col min="9" max="9" width="36.57421875" style="1" customWidth="1"/>
    <col min="10" max="10" width="9.28125" style="3" customWidth="1"/>
    <col min="11" max="11" width="25.7109375" style="1" customWidth="1"/>
    <col min="12" max="12" width="7.8515625" style="3" customWidth="1"/>
    <col min="13" max="13" width="25.7109375" style="4" customWidth="1"/>
    <col min="14" max="14" width="8.140625" style="1" customWidth="1"/>
    <col min="15" max="15" width="22.8515625" style="1" customWidth="1"/>
    <col min="16" max="16" width="9.8515625" style="1" customWidth="1"/>
    <col min="17" max="17" width="25.140625" style="1" customWidth="1"/>
    <col min="18" max="18" width="13.28125" style="1" customWidth="1"/>
    <col min="19" max="19" width="17.7109375" style="1" customWidth="1"/>
    <col min="20" max="16384" width="9.140625" style="1" customWidth="1"/>
  </cols>
  <sheetData>
    <row r="1" spans="1:14" ht="143.2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  <c r="N1" s="9"/>
    </row>
    <row r="2" spans="1:12" s="9" customFormat="1" ht="14.25" customHeight="1" thickBot="1">
      <c r="A2" s="329" t="s">
        <v>413</v>
      </c>
      <c r="B2" s="329"/>
      <c r="C2" s="330" t="s">
        <v>421</v>
      </c>
      <c r="D2" s="330"/>
      <c r="E2" s="330" t="s">
        <v>422</v>
      </c>
      <c r="F2" s="330"/>
      <c r="G2" s="330" t="s">
        <v>423</v>
      </c>
      <c r="H2" s="330"/>
      <c r="I2" s="330" t="s">
        <v>424</v>
      </c>
      <c r="J2" s="330"/>
      <c r="K2" s="330" t="s">
        <v>425</v>
      </c>
      <c r="L2" s="330"/>
    </row>
    <row r="3" spans="1:12" s="9" customFormat="1" ht="14.25" customHeight="1" thickBot="1">
      <c r="A3" s="303"/>
      <c r="B3" s="304"/>
      <c r="C3" s="304"/>
      <c r="D3" s="305"/>
      <c r="E3" s="304"/>
      <c r="F3" s="304"/>
      <c r="G3" s="304"/>
      <c r="H3" s="304"/>
      <c r="I3" s="304"/>
      <c r="J3" s="304"/>
      <c r="K3" s="304"/>
      <c r="L3" s="304"/>
    </row>
    <row r="4" spans="1:12" s="9" customFormat="1" ht="45" customHeight="1">
      <c r="A4" s="10" t="s">
        <v>0</v>
      </c>
      <c r="B4" s="11" t="s">
        <v>279</v>
      </c>
      <c r="C4" s="319" t="s">
        <v>319</v>
      </c>
      <c r="D4" s="320">
        <v>120</v>
      </c>
      <c r="E4" s="272" t="s">
        <v>2</v>
      </c>
      <c r="F4" s="273">
        <f>+Árak!D2</f>
        <v>130</v>
      </c>
      <c r="G4" s="272" t="s">
        <v>320</v>
      </c>
      <c r="H4" s="273">
        <f>+Árak!E2</f>
        <v>130</v>
      </c>
      <c r="I4" s="272" t="s">
        <v>3</v>
      </c>
      <c r="J4" s="274">
        <f>+Árak!F2</f>
        <v>130</v>
      </c>
      <c r="K4" s="272" t="s">
        <v>4</v>
      </c>
      <c r="L4" s="224">
        <f>+Árak!G2</f>
        <v>130</v>
      </c>
    </row>
    <row r="5" spans="1:12" s="9" customFormat="1" ht="39.75" customHeight="1">
      <c r="A5" s="12" t="s">
        <v>5</v>
      </c>
      <c r="B5" s="11" t="s">
        <v>279</v>
      </c>
      <c r="C5" s="313" t="s">
        <v>321</v>
      </c>
      <c r="D5" s="316">
        <v>145</v>
      </c>
      <c r="E5" s="275" t="s">
        <v>209</v>
      </c>
      <c r="F5" s="306">
        <f>+Árak!D3</f>
        <v>160</v>
      </c>
      <c r="G5" s="275" t="s">
        <v>6</v>
      </c>
      <c r="H5" s="306">
        <f>+Árak!E3</f>
        <v>150</v>
      </c>
      <c r="I5" s="275" t="s">
        <v>322</v>
      </c>
      <c r="J5" s="276">
        <f>+Árak!F3</f>
        <v>190</v>
      </c>
      <c r="K5" s="275" t="s">
        <v>7</v>
      </c>
      <c r="L5" s="226">
        <f>+Árak!G3</f>
        <v>150</v>
      </c>
    </row>
    <row r="6" spans="1:14" ht="106.5" customHeight="1" thickBot="1">
      <c r="A6" s="13" t="s">
        <v>8</v>
      </c>
      <c r="B6" s="14" t="s">
        <v>9</v>
      </c>
      <c r="C6" s="313" t="s">
        <v>323</v>
      </c>
      <c r="D6" s="316">
        <v>505</v>
      </c>
      <c r="E6" s="275" t="s">
        <v>173</v>
      </c>
      <c r="F6" s="306">
        <f>+Árak!D4</f>
        <v>505</v>
      </c>
      <c r="G6" s="275" t="s">
        <v>324</v>
      </c>
      <c r="H6" s="306">
        <f>+Árak!E4</f>
        <v>485</v>
      </c>
      <c r="I6" s="275" t="s">
        <v>218</v>
      </c>
      <c r="J6" s="276">
        <f>+Árak!F4</f>
        <v>530</v>
      </c>
      <c r="K6" s="275" t="s">
        <v>179</v>
      </c>
      <c r="L6" s="226">
        <f>+Árak!G4</f>
        <v>470</v>
      </c>
      <c r="M6" s="9"/>
      <c r="N6" s="9"/>
    </row>
    <row r="7" spans="1:14" ht="87" customHeight="1" thickBot="1">
      <c r="A7" s="15" t="s">
        <v>10</v>
      </c>
      <c r="B7" s="16" t="s">
        <v>9</v>
      </c>
      <c r="C7" s="313" t="s">
        <v>325</v>
      </c>
      <c r="D7" s="316">
        <v>530</v>
      </c>
      <c r="E7" s="275" t="s">
        <v>326</v>
      </c>
      <c r="F7" s="306">
        <f>+Árak!D5</f>
        <v>650</v>
      </c>
      <c r="G7" s="275" t="s">
        <v>217</v>
      </c>
      <c r="H7" s="306">
        <f>+Árak!E5</f>
        <v>560</v>
      </c>
      <c r="I7" s="275" t="s">
        <v>180</v>
      </c>
      <c r="J7" s="276">
        <f>+Árak!F5</f>
        <v>505</v>
      </c>
      <c r="K7" s="275" t="s">
        <v>181</v>
      </c>
      <c r="L7" s="226">
        <f>+Árak!G5</f>
        <v>510</v>
      </c>
      <c r="M7" s="187" t="s">
        <v>208</v>
      </c>
      <c r="N7" s="9"/>
    </row>
    <row r="8" spans="1:14" ht="67.5" customHeight="1">
      <c r="A8" s="15" t="s">
        <v>11</v>
      </c>
      <c r="B8" s="16" t="s">
        <v>9</v>
      </c>
      <c r="C8" s="313" t="s">
        <v>327</v>
      </c>
      <c r="D8" s="316">
        <v>550</v>
      </c>
      <c r="E8" s="275" t="s">
        <v>328</v>
      </c>
      <c r="F8" s="306">
        <f>+Árak!D6</f>
        <v>560</v>
      </c>
      <c r="G8" s="275" t="s">
        <v>329</v>
      </c>
      <c r="H8" s="306">
        <f>+Árak!E6</f>
        <v>450</v>
      </c>
      <c r="I8" s="275" t="s">
        <v>292</v>
      </c>
      <c r="J8" s="276">
        <f>+Árak!F6</f>
        <v>495</v>
      </c>
      <c r="K8" s="275" t="s">
        <v>12</v>
      </c>
      <c r="L8" s="226">
        <f>+Árak!G6</f>
        <v>545</v>
      </c>
      <c r="M8" s="186" t="s">
        <v>207</v>
      </c>
      <c r="N8" s="9"/>
    </row>
    <row r="9" spans="1:14" ht="38.25">
      <c r="A9" s="15" t="s">
        <v>13</v>
      </c>
      <c r="B9" s="16" t="s">
        <v>14</v>
      </c>
      <c r="C9" s="313" t="s">
        <v>330</v>
      </c>
      <c r="D9" s="316">
        <v>710</v>
      </c>
      <c r="E9" s="275" t="s">
        <v>183</v>
      </c>
      <c r="F9" s="306">
        <f>+Árak!D7</f>
        <v>625</v>
      </c>
      <c r="G9" s="275" t="s">
        <v>182</v>
      </c>
      <c r="H9" s="306">
        <f>+Árak!E7</f>
        <v>665</v>
      </c>
      <c r="I9" s="275" t="s">
        <v>248</v>
      </c>
      <c r="J9" s="276">
        <f>+Árak!F7</f>
        <v>670</v>
      </c>
      <c r="K9" s="275" t="s">
        <v>293</v>
      </c>
      <c r="L9" s="226">
        <f>+Árak!G7</f>
        <v>715</v>
      </c>
      <c r="M9" s="9"/>
      <c r="N9" s="9"/>
    </row>
    <row r="10" spans="1:14" ht="47.25" customHeight="1">
      <c r="A10" s="17" t="s">
        <v>15</v>
      </c>
      <c r="B10" s="18" t="s">
        <v>16</v>
      </c>
      <c r="C10" s="283" t="s">
        <v>17</v>
      </c>
      <c r="D10" s="316">
        <v>1045</v>
      </c>
      <c r="E10" s="269" t="s">
        <v>331</v>
      </c>
      <c r="F10" s="306">
        <f>+Árak!D8</f>
        <v>1105</v>
      </c>
      <c r="G10" s="275" t="s">
        <v>18</v>
      </c>
      <c r="H10" s="306">
        <f>+Árak!E8</f>
        <v>1135</v>
      </c>
      <c r="I10" s="275" t="s">
        <v>19</v>
      </c>
      <c r="J10" s="276">
        <f>+Árak!F8</f>
        <v>995</v>
      </c>
      <c r="K10" s="275" t="s">
        <v>20</v>
      </c>
      <c r="L10" s="226">
        <f>+Árak!G8</f>
        <v>1115</v>
      </c>
      <c r="M10" s="9"/>
      <c r="N10" s="9"/>
    </row>
    <row r="11" spans="1:14" ht="99.75" customHeight="1">
      <c r="A11" s="19" t="s">
        <v>21</v>
      </c>
      <c r="B11" s="20" t="s">
        <v>22</v>
      </c>
      <c r="C11" s="313" t="s">
        <v>332</v>
      </c>
      <c r="D11" s="316">
        <v>470</v>
      </c>
      <c r="E11" s="275" t="s">
        <v>184</v>
      </c>
      <c r="F11" s="306">
        <f>+Árak!D9</f>
        <v>540</v>
      </c>
      <c r="G11" s="275" t="s">
        <v>333</v>
      </c>
      <c r="H11" s="306">
        <f>+Árak!E9</f>
        <v>520</v>
      </c>
      <c r="I11" s="275" t="s">
        <v>284</v>
      </c>
      <c r="J11" s="276">
        <f>+Árak!F9</f>
        <v>575</v>
      </c>
      <c r="K11" s="275" t="s">
        <v>285</v>
      </c>
      <c r="L11" s="226">
        <f>+Árak!G9</f>
        <v>545</v>
      </c>
      <c r="M11" s="9"/>
      <c r="N11" s="9"/>
    </row>
    <row r="12" spans="1:14" ht="39.75" customHeight="1">
      <c r="A12" s="21" t="s">
        <v>23</v>
      </c>
      <c r="B12" s="151" t="s">
        <v>24</v>
      </c>
      <c r="C12" s="275" t="s">
        <v>25</v>
      </c>
      <c r="D12" s="331">
        <v>940</v>
      </c>
      <c r="E12" s="275" t="s">
        <v>336</v>
      </c>
      <c r="F12" s="332">
        <f>+Árak!D10</f>
        <v>1005</v>
      </c>
      <c r="G12" s="275" t="s">
        <v>338</v>
      </c>
      <c r="H12" s="332">
        <f>+Árak!E10</f>
        <v>990</v>
      </c>
      <c r="I12" s="277" t="s">
        <v>303</v>
      </c>
      <c r="J12" s="333">
        <f>+Árak!F10</f>
        <v>1015</v>
      </c>
      <c r="K12" s="334" t="s">
        <v>210</v>
      </c>
      <c r="L12" s="335">
        <f>+Árak!G10</f>
        <v>1110</v>
      </c>
      <c r="M12" s="9"/>
      <c r="N12" s="9"/>
    </row>
    <row r="13" spans="1:14" ht="51.75" customHeight="1">
      <c r="A13" s="22"/>
      <c r="B13" s="152"/>
      <c r="C13" s="313" t="s">
        <v>334</v>
      </c>
      <c r="D13" s="331"/>
      <c r="E13" s="275" t="s">
        <v>337</v>
      </c>
      <c r="F13" s="332"/>
      <c r="G13" s="275" t="s">
        <v>339</v>
      </c>
      <c r="H13" s="332"/>
      <c r="I13" s="227" t="s">
        <v>26</v>
      </c>
      <c r="J13" s="333"/>
      <c r="K13" s="334"/>
      <c r="L13" s="335"/>
      <c r="M13" s="9"/>
      <c r="N13" s="9"/>
    </row>
    <row r="14" spans="1:14" ht="69" customHeight="1">
      <c r="A14" s="23"/>
      <c r="B14" s="153"/>
      <c r="C14" s="313" t="s">
        <v>335</v>
      </c>
      <c r="D14" s="318">
        <v>960</v>
      </c>
      <c r="E14" s="269" t="s">
        <v>193</v>
      </c>
      <c r="F14" s="306">
        <f>+Árak!D11</f>
        <v>1025</v>
      </c>
      <c r="G14" s="275" t="s">
        <v>27</v>
      </c>
      <c r="H14" s="306">
        <f>+Árak!E11</f>
        <v>980</v>
      </c>
      <c r="I14" s="227" t="s">
        <v>28</v>
      </c>
      <c r="J14" s="276">
        <f>+Árak!F11</f>
        <v>1105</v>
      </c>
      <c r="K14" s="275"/>
      <c r="L14" s="226"/>
      <c r="M14" s="9"/>
      <c r="N14" s="9"/>
    </row>
    <row r="15" spans="1:14" ht="51.75" customHeight="1">
      <c r="A15" s="21" t="s">
        <v>29</v>
      </c>
      <c r="B15" s="151" t="s">
        <v>30</v>
      </c>
      <c r="C15" s="313" t="s">
        <v>31</v>
      </c>
      <c r="D15" s="336">
        <v>920</v>
      </c>
      <c r="E15" s="275" t="s">
        <v>32</v>
      </c>
      <c r="F15" s="332">
        <f>+Árak!D12</f>
        <v>1010</v>
      </c>
      <c r="G15" s="275" t="s">
        <v>33</v>
      </c>
      <c r="H15" s="332">
        <f>+Árak!E12</f>
        <v>995</v>
      </c>
      <c r="I15" s="275" t="s">
        <v>34</v>
      </c>
      <c r="J15" s="333">
        <f>+Árak!F12</f>
        <v>1015</v>
      </c>
      <c r="K15" s="275" t="s">
        <v>35</v>
      </c>
      <c r="L15" s="335">
        <f>+Árak!G12</f>
        <v>990</v>
      </c>
      <c r="M15" s="9"/>
      <c r="N15" s="9"/>
    </row>
    <row r="16" spans="1:14" ht="45" customHeight="1">
      <c r="A16" s="22"/>
      <c r="B16" s="152"/>
      <c r="C16" s="317" t="s">
        <v>340</v>
      </c>
      <c r="D16" s="336"/>
      <c r="E16" s="275" t="s">
        <v>36</v>
      </c>
      <c r="F16" s="332"/>
      <c r="G16" s="275" t="s">
        <v>37</v>
      </c>
      <c r="H16" s="332"/>
      <c r="I16" s="275" t="s">
        <v>175</v>
      </c>
      <c r="J16" s="333"/>
      <c r="K16" s="275" t="s">
        <v>191</v>
      </c>
      <c r="L16" s="335"/>
      <c r="M16" s="9"/>
      <c r="N16" s="9"/>
    </row>
    <row r="17" spans="1:14" ht="36.75" customHeight="1">
      <c r="A17" s="23"/>
      <c r="B17" s="153"/>
      <c r="C17" s="317" t="s">
        <v>341</v>
      </c>
      <c r="D17" s="316">
        <v>925</v>
      </c>
      <c r="E17" s="275" t="s">
        <v>38</v>
      </c>
      <c r="F17" s="306">
        <f>+Árak!D13</f>
        <v>1015</v>
      </c>
      <c r="G17" s="275" t="s">
        <v>193</v>
      </c>
      <c r="H17" s="306">
        <f>+Árak!E13</f>
        <v>1010</v>
      </c>
      <c r="I17" s="275" t="s">
        <v>27</v>
      </c>
      <c r="J17" s="276">
        <f>+Árak!F13</f>
        <v>1005</v>
      </c>
      <c r="K17" s="275" t="s">
        <v>39</v>
      </c>
      <c r="L17" s="226">
        <f>+Árak!G13</f>
        <v>1020</v>
      </c>
      <c r="M17" s="9"/>
      <c r="N17" s="9"/>
    </row>
    <row r="18" spans="1:14" ht="111" customHeight="1">
      <c r="A18" s="19" t="s">
        <v>40</v>
      </c>
      <c r="B18" s="20" t="s">
        <v>41</v>
      </c>
      <c r="C18" s="283" t="s">
        <v>43</v>
      </c>
      <c r="D18" s="316">
        <v>975</v>
      </c>
      <c r="E18" s="275" t="s">
        <v>42</v>
      </c>
      <c r="F18" s="306">
        <f>+Árak!D14</f>
        <v>990</v>
      </c>
      <c r="G18" s="269" t="s">
        <v>426</v>
      </c>
      <c r="H18" s="306">
        <f>+Árak!E14</f>
        <v>1030</v>
      </c>
      <c r="I18" s="275" t="s">
        <v>44</v>
      </c>
      <c r="J18" s="308">
        <f>+Árak!F14</f>
        <v>930</v>
      </c>
      <c r="K18" s="275" t="s">
        <v>45</v>
      </c>
      <c r="L18" s="226">
        <f>+Árak!G14</f>
        <v>1005</v>
      </c>
      <c r="M18" s="9"/>
      <c r="N18" s="9"/>
    </row>
    <row r="19" spans="1:14" ht="138" customHeight="1">
      <c r="A19" s="19" t="s">
        <v>46</v>
      </c>
      <c r="B19" s="20" t="s">
        <v>47</v>
      </c>
      <c r="C19" s="313" t="s">
        <v>294</v>
      </c>
      <c r="D19" s="316">
        <v>1065</v>
      </c>
      <c r="E19" s="275" t="s">
        <v>342</v>
      </c>
      <c r="F19" s="306">
        <f>+Árak!D15</f>
        <v>1060</v>
      </c>
      <c r="G19" s="275" t="s">
        <v>48</v>
      </c>
      <c r="H19" s="306">
        <f>+Árak!E15</f>
        <v>1050</v>
      </c>
      <c r="I19" s="275" t="s">
        <v>343</v>
      </c>
      <c r="J19" s="308">
        <f>+Árak!F15</f>
        <v>1060</v>
      </c>
      <c r="K19" s="275" t="s">
        <v>49</v>
      </c>
      <c r="L19" s="226">
        <f>+Árak!G15</f>
        <v>1040</v>
      </c>
      <c r="M19" s="9"/>
      <c r="N19" s="9"/>
    </row>
    <row r="20" spans="1:14" ht="128.25" customHeight="1">
      <c r="A20" s="19" t="s">
        <v>51</v>
      </c>
      <c r="B20" s="20" t="s">
        <v>52</v>
      </c>
      <c r="C20" s="313" t="s">
        <v>295</v>
      </c>
      <c r="D20" s="316">
        <v>1080</v>
      </c>
      <c r="E20" s="275" t="s">
        <v>344</v>
      </c>
      <c r="F20" s="306">
        <f>+Árak!D16</f>
        <v>1150</v>
      </c>
      <c r="G20" s="275" t="s">
        <v>345</v>
      </c>
      <c r="H20" s="306">
        <f>+Árak!E16</f>
        <v>1630</v>
      </c>
      <c r="I20" s="269" t="s">
        <v>430</v>
      </c>
      <c r="J20" s="308">
        <f>+Árak!F16</f>
        <v>1205</v>
      </c>
      <c r="K20" s="275" t="s">
        <v>53</v>
      </c>
      <c r="L20" s="226">
        <f>+Árak!G16</f>
        <v>1160</v>
      </c>
      <c r="M20" s="9"/>
      <c r="N20" s="9"/>
    </row>
    <row r="21" spans="1:14" ht="110.25" customHeight="1">
      <c r="A21" s="19" t="s">
        <v>54</v>
      </c>
      <c r="B21" s="20" t="s">
        <v>52</v>
      </c>
      <c r="C21" s="269" t="s">
        <v>347</v>
      </c>
      <c r="D21" s="316">
        <v>1165</v>
      </c>
      <c r="E21" s="275" t="s">
        <v>346</v>
      </c>
      <c r="F21" s="306">
        <f>+Árak!D17</f>
        <v>1230</v>
      </c>
      <c r="G21" s="275" t="s">
        <v>194</v>
      </c>
      <c r="H21" s="306">
        <f>+Árak!E17</f>
        <v>1160</v>
      </c>
      <c r="I21" s="269" t="s">
        <v>431</v>
      </c>
      <c r="J21" s="308">
        <f>+Árak!F17</f>
        <v>1150</v>
      </c>
      <c r="K21" s="275" t="s">
        <v>348</v>
      </c>
      <c r="L21" s="226">
        <f>+Árak!G17</f>
        <v>1080</v>
      </c>
      <c r="M21" s="9"/>
      <c r="N21" s="9"/>
    </row>
    <row r="22" spans="1:14" ht="75" customHeight="1">
      <c r="A22" s="24" t="s">
        <v>55</v>
      </c>
      <c r="B22" s="32" t="s">
        <v>52</v>
      </c>
      <c r="C22" s="283" t="s">
        <v>427</v>
      </c>
      <c r="D22" s="336">
        <v>1095</v>
      </c>
      <c r="E22" s="275" t="s">
        <v>287</v>
      </c>
      <c r="F22" s="332">
        <f>+Árak!D18</f>
        <v>1190</v>
      </c>
      <c r="G22" s="275" t="s">
        <v>352</v>
      </c>
      <c r="H22" s="332">
        <f>+Árak!E18</f>
        <v>1110</v>
      </c>
      <c r="I22" s="275" t="s">
        <v>355</v>
      </c>
      <c r="J22" s="333">
        <f>+Árak!F18</f>
        <v>1180</v>
      </c>
      <c r="K22" s="275" t="s">
        <v>56</v>
      </c>
      <c r="L22" s="335">
        <f>+Árak!G18</f>
        <v>1175</v>
      </c>
      <c r="M22" s="9"/>
      <c r="N22" s="9"/>
    </row>
    <row r="23" spans="1:14" ht="90" customHeight="1">
      <c r="A23" s="25"/>
      <c r="B23" s="154"/>
      <c r="C23" s="322" t="s">
        <v>428</v>
      </c>
      <c r="D23" s="336"/>
      <c r="E23" s="309" t="s">
        <v>350</v>
      </c>
      <c r="F23" s="332"/>
      <c r="G23" s="309" t="s">
        <v>353</v>
      </c>
      <c r="H23" s="332"/>
      <c r="I23" s="309" t="s">
        <v>356</v>
      </c>
      <c r="J23" s="333"/>
      <c r="K23" s="309" t="s">
        <v>195</v>
      </c>
      <c r="L23" s="335"/>
      <c r="M23" s="9"/>
      <c r="N23" s="9"/>
    </row>
    <row r="24" spans="1:14" ht="111.75" customHeight="1">
      <c r="A24" s="26"/>
      <c r="B24" s="155"/>
      <c r="C24" s="322" t="s">
        <v>349</v>
      </c>
      <c r="D24" s="316">
        <v>1105</v>
      </c>
      <c r="E24" s="309" t="s">
        <v>351</v>
      </c>
      <c r="F24" s="306">
        <f>+Árak!D19</f>
        <v>1250</v>
      </c>
      <c r="G24" s="309" t="s">
        <v>354</v>
      </c>
      <c r="H24" s="306">
        <f>+Árak!E19</f>
        <v>1130</v>
      </c>
      <c r="I24" s="309" t="s">
        <v>80</v>
      </c>
      <c r="J24" s="308">
        <f>+Árak!F19</f>
        <v>1205</v>
      </c>
      <c r="K24" s="309" t="s">
        <v>57</v>
      </c>
      <c r="L24" s="226">
        <f>+Árak!G19</f>
        <v>1210</v>
      </c>
      <c r="M24" s="9"/>
      <c r="N24" s="9"/>
    </row>
    <row r="25" spans="1:14" ht="66.75" customHeight="1">
      <c r="A25" s="24" t="s">
        <v>58</v>
      </c>
      <c r="B25" s="32" t="s">
        <v>52</v>
      </c>
      <c r="C25" s="313" t="s">
        <v>59</v>
      </c>
      <c r="D25" s="336">
        <v>1160</v>
      </c>
      <c r="E25" s="275" t="s">
        <v>174</v>
      </c>
      <c r="F25" s="332">
        <f>+Árak!D20</f>
        <v>1120</v>
      </c>
      <c r="G25" s="269" t="s">
        <v>359</v>
      </c>
      <c r="H25" s="332">
        <f>+Árak!E20</f>
        <v>1210</v>
      </c>
      <c r="I25" s="269" t="s">
        <v>60</v>
      </c>
      <c r="J25" s="333">
        <f>+Árak!F20</f>
        <v>1160</v>
      </c>
      <c r="K25" s="275" t="s">
        <v>61</v>
      </c>
      <c r="L25" s="335">
        <f>+Árak!G20</f>
        <v>1170</v>
      </c>
      <c r="M25" s="9"/>
      <c r="N25" s="9"/>
    </row>
    <row r="26" spans="1:14" ht="52.5" customHeight="1">
      <c r="A26" s="25"/>
      <c r="B26" s="154"/>
      <c r="C26" s="317" t="s">
        <v>357</v>
      </c>
      <c r="D26" s="336"/>
      <c r="E26" s="275" t="s">
        <v>178</v>
      </c>
      <c r="F26" s="332"/>
      <c r="G26" s="269" t="s">
        <v>360</v>
      </c>
      <c r="H26" s="332"/>
      <c r="I26" s="269" t="s">
        <v>62</v>
      </c>
      <c r="J26" s="333"/>
      <c r="K26" s="275" t="s">
        <v>361</v>
      </c>
      <c r="L26" s="335"/>
      <c r="M26" s="9"/>
      <c r="N26" s="9"/>
    </row>
    <row r="27" spans="1:14" ht="52.5" customHeight="1">
      <c r="A27" s="26"/>
      <c r="B27" s="155"/>
      <c r="C27" s="317" t="s">
        <v>358</v>
      </c>
      <c r="D27" s="316">
        <v>1245</v>
      </c>
      <c r="E27" s="275" t="s">
        <v>64</v>
      </c>
      <c r="F27" s="306">
        <f>+Árak!D21</f>
        <v>1030</v>
      </c>
      <c r="G27" s="269" t="s">
        <v>429</v>
      </c>
      <c r="H27" s="306">
        <f>+Árak!E21</f>
        <v>1170</v>
      </c>
      <c r="I27" s="269" t="s">
        <v>65</v>
      </c>
      <c r="J27" s="308">
        <f>+Árak!F21</f>
        <v>1165</v>
      </c>
      <c r="K27" s="275" t="s">
        <v>66</v>
      </c>
      <c r="L27" s="226">
        <f>+Árak!G21</f>
        <v>1190</v>
      </c>
      <c r="M27" s="9"/>
      <c r="N27" s="9"/>
    </row>
    <row r="28" spans="1:14" ht="69.75" customHeight="1">
      <c r="A28" s="24" t="s">
        <v>67</v>
      </c>
      <c r="B28" s="32" t="s">
        <v>52</v>
      </c>
      <c r="C28" s="313" t="s">
        <v>185</v>
      </c>
      <c r="D28" s="336">
        <v>1180</v>
      </c>
      <c r="E28" s="275" t="s">
        <v>364</v>
      </c>
      <c r="F28" s="332">
        <f>+Árak!D22</f>
        <v>1280</v>
      </c>
      <c r="G28" s="275" t="s">
        <v>289</v>
      </c>
      <c r="H28" s="332">
        <f>+Árak!E22</f>
        <v>1210</v>
      </c>
      <c r="I28" s="275" t="s">
        <v>68</v>
      </c>
      <c r="J28" s="333">
        <f>+Árak!F22</f>
        <v>1230</v>
      </c>
      <c r="K28" s="275" t="s">
        <v>69</v>
      </c>
      <c r="L28" s="335">
        <f>+Árak!G22</f>
        <v>1240</v>
      </c>
      <c r="M28" s="9"/>
      <c r="N28" s="9"/>
    </row>
    <row r="29" spans="1:14" ht="96" customHeight="1">
      <c r="A29" s="25"/>
      <c r="B29" s="154"/>
      <c r="C29" s="317" t="s">
        <v>362</v>
      </c>
      <c r="D29" s="336"/>
      <c r="E29" s="275" t="s">
        <v>365</v>
      </c>
      <c r="F29" s="332"/>
      <c r="G29" s="275" t="s">
        <v>367</v>
      </c>
      <c r="H29" s="332"/>
      <c r="I29" s="227" t="s">
        <v>70</v>
      </c>
      <c r="J29" s="333"/>
      <c r="K29" s="275" t="s">
        <v>71</v>
      </c>
      <c r="L29" s="335"/>
      <c r="M29" s="9"/>
      <c r="N29" s="9"/>
    </row>
    <row r="30" spans="1:14" ht="123.75" customHeight="1">
      <c r="A30" s="26"/>
      <c r="B30" s="155"/>
      <c r="C30" s="317" t="s">
        <v>363</v>
      </c>
      <c r="D30" s="316">
        <v>1170</v>
      </c>
      <c r="E30" s="275" t="s">
        <v>366</v>
      </c>
      <c r="F30" s="306">
        <f>+Árak!D23</f>
        <v>1360</v>
      </c>
      <c r="G30" s="275" t="s">
        <v>368</v>
      </c>
      <c r="H30" s="306">
        <f>+Árak!E23</f>
        <v>1215</v>
      </c>
      <c r="I30" s="227" t="s">
        <v>196</v>
      </c>
      <c r="J30" s="308">
        <f>+Árak!F23</f>
        <v>1205</v>
      </c>
      <c r="K30" s="275" t="s">
        <v>63</v>
      </c>
      <c r="L30" s="226">
        <f>+Árak!G23</f>
        <v>1250</v>
      </c>
      <c r="M30" s="9"/>
      <c r="N30" s="9"/>
    </row>
    <row r="31" spans="1:14" ht="149.25" customHeight="1">
      <c r="A31" s="19" t="s">
        <v>72</v>
      </c>
      <c r="B31" s="20" t="s">
        <v>52</v>
      </c>
      <c r="C31" s="323" t="s">
        <v>297</v>
      </c>
      <c r="D31" s="316">
        <v>1165</v>
      </c>
      <c r="E31" s="275" t="s">
        <v>73</v>
      </c>
      <c r="F31" s="306">
        <f>+Árak!D24</f>
        <v>1215</v>
      </c>
      <c r="G31" s="275" t="s">
        <v>249</v>
      </c>
      <c r="H31" s="306">
        <f>+Árak!E24</f>
        <v>1205</v>
      </c>
      <c r="I31" s="275" t="s">
        <v>296</v>
      </c>
      <c r="J31" s="308">
        <f>+Árak!F24</f>
        <v>1220</v>
      </c>
      <c r="K31" s="269" t="s">
        <v>432</v>
      </c>
      <c r="L31" s="226">
        <f>+Árak!G24</f>
        <v>1540</v>
      </c>
      <c r="M31" s="9"/>
      <c r="N31" s="9"/>
    </row>
    <row r="32" spans="1:14" ht="78" customHeight="1">
      <c r="A32" s="27" t="s">
        <v>74</v>
      </c>
      <c r="B32" s="156" t="s">
        <v>75</v>
      </c>
      <c r="C32" s="313" t="s">
        <v>369</v>
      </c>
      <c r="D32" s="336">
        <v>1185</v>
      </c>
      <c r="E32" s="275" t="s">
        <v>371</v>
      </c>
      <c r="F32" s="332">
        <f>+Árak!D25</f>
        <v>1220</v>
      </c>
      <c r="G32" s="275" t="s">
        <v>76</v>
      </c>
      <c r="H32" s="332">
        <f>+Árak!E25</f>
        <v>1270</v>
      </c>
      <c r="I32" s="275" t="s">
        <v>290</v>
      </c>
      <c r="J32" s="337">
        <f>+Árak!F25</f>
        <v>1080</v>
      </c>
      <c r="K32" s="275" t="s">
        <v>77</v>
      </c>
      <c r="L32" s="335">
        <f>+Árak!G25</f>
        <v>1260</v>
      </c>
      <c r="M32" s="9"/>
      <c r="N32" s="9"/>
    </row>
    <row r="33" spans="1:14" ht="54.75" customHeight="1">
      <c r="A33" s="28"/>
      <c r="B33" s="157"/>
      <c r="C33" s="317" t="s">
        <v>370</v>
      </c>
      <c r="D33" s="336"/>
      <c r="E33" s="275" t="s">
        <v>372</v>
      </c>
      <c r="F33" s="332"/>
      <c r="G33" s="275" t="s">
        <v>78</v>
      </c>
      <c r="H33" s="332"/>
      <c r="I33" s="275" t="s">
        <v>374</v>
      </c>
      <c r="J33" s="338"/>
      <c r="K33" s="275" t="s">
        <v>79</v>
      </c>
      <c r="L33" s="335"/>
      <c r="M33" s="9"/>
      <c r="N33" s="9"/>
    </row>
    <row r="34" spans="1:14" ht="70.5" customHeight="1">
      <c r="A34" s="29"/>
      <c r="B34" s="158"/>
      <c r="C34" s="317" t="s">
        <v>304</v>
      </c>
      <c r="D34" s="316">
        <v>1195</v>
      </c>
      <c r="E34" s="275" t="s">
        <v>373</v>
      </c>
      <c r="F34" s="306">
        <f>+Árak!D26</f>
        <v>1180</v>
      </c>
      <c r="G34" s="275" t="s">
        <v>66</v>
      </c>
      <c r="H34" s="306">
        <f>+Árak!E26</f>
        <v>1290</v>
      </c>
      <c r="I34" s="275" t="s">
        <v>375</v>
      </c>
      <c r="J34" s="308">
        <f>+Árak!F26</f>
        <v>1205</v>
      </c>
      <c r="K34" s="275" t="s">
        <v>80</v>
      </c>
      <c r="L34" s="226">
        <f>+Árak!G26</f>
        <v>1360</v>
      </c>
      <c r="M34" s="9"/>
      <c r="N34" s="9"/>
    </row>
    <row r="35" spans="1:14" ht="132.75" customHeight="1">
      <c r="A35" s="30" t="s">
        <v>82</v>
      </c>
      <c r="B35" s="164" t="str">
        <f>"Nyugdíjas menü
5 napra "&amp;Árak!B27&amp;" Ft
"&amp;Árak!B27/5&amp;" Ft/nap"</f>
        <v>Nyugdíjas menü
5 napra 4050 Ft
810 Ft/nap</v>
      </c>
      <c r="C35" s="313" t="s">
        <v>376</v>
      </c>
      <c r="D35" s="316">
        <v>915</v>
      </c>
      <c r="E35" s="275" t="s">
        <v>377</v>
      </c>
      <c r="F35" s="306">
        <f>+Árak!D27</f>
        <v>1015</v>
      </c>
      <c r="G35" s="275" t="s">
        <v>378</v>
      </c>
      <c r="H35" s="306">
        <f>+Árak!E27</f>
        <v>950</v>
      </c>
      <c r="I35" s="275" t="s">
        <v>380</v>
      </c>
      <c r="J35" s="306">
        <f>+Árak!F27</f>
        <v>865</v>
      </c>
      <c r="K35" s="275" t="s">
        <v>381</v>
      </c>
      <c r="L35" s="228">
        <f>+Árak!G27</f>
        <v>905</v>
      </c>
      <c r="M35" s="9"/>
      <c r="N35" s="9"/>
    </row>
    <row r="36" spans="1:14" ht="120" customHeight="1">
      <c r="A36" s="31" t="s">
        <v>83</v>
      </c>
      <c r="B36" s="18" t="str">
        <f>"Menü 
5 napra "&amp;Árak!B28&amp;" Ft
"&amp;Árak!B28/5&amp;" Ft/nap"</f>
        <v>Menü 
5 napra 4950 Ft
990 Ft/nap</v>
      </c>
      <c r="C36" s="313" t="s">
        <v>376</v>
      </c>
      <c r="D36" s="316">
        <v>1115</v>
      </c>
      <c r="E36" s="275" t="s">
        <v>377</v>
      </c>
      <c r="F36" s="306">
        <f>+Árak!D28</f>
        <v>1215</v>
      </c>
      <c r="G36" s="275" t="s">
        <v>379</v>
      </c>
      <c r="H36" s="306">
        <f>+Árak!E28</f>
        <v>1240</v>
      </c>
      <c r="I36" s="275" t="s">
        <v>380</v>
      </c>
      <c r="J36" s="306">
        <f>+Árak!F28</f>
        <v>1075</v>
      </c>
      <c r="K36" s="275" t="s">
        <v>84</v>
      </c>
      <c r="L36" s="228">
        <f>+Árak!G28</f>
        <v>1105</v>
      </c>
      <c r="M36" s="9"/>
      <c r="N36" s="9"/>
    </row>
    <row r="37" spans="1:14" ht="131.25" customHeight="1">
      <c r="A37" s="17" t="s">
        <v>85</v>
      </c>
      <c r="B37" s="18" t="str">
        <f>"Menü 
5 napra "&amp;Árak!B29&amp;" Ft
"&amp;Árak!B29/5&amp;" Ft/nap"</f>
        <v>Menü 
5 napra 5600 Ft
1120 Ft/nap</v>
      </c>
      <c r="C37" s="313" t="s">
        <v>382</v>
      </c>
      <c r="D37" s="316">
        <v>1305</v>
      </c>
      <c r="E37" s="275" t="s">
        <v>299</v>
      </c>
      <c r="F37" s="306">
        <f>+Árak!D29</f>
        <v>1190</v>
      </c>
      <c r="G37" s="275" t="s">
        <v>219</v>
      </c>
      <c r="H37" s="306">
        <f>+Árak!E29</f>
        <v>1305</v>
      </c>
      <c r="I37" s="275" t="s">
        <v>383</v>
      </c>
      <c r="J37" s="306">
        <f>+Árak!F29</f>
        <v>1205</v>
      </c>
      <c r="K37" s="275" t="s">
        <v>384</v>
      </c>
      <c r="L37" s="228">
        <f>+Árak!G29</f>
        <v>1245</v>
      </c>
      <c r="M37" s="9"/>
      <c r="N37" s="9"/>
    </row>
    <row r="38" spans="1:12" s="9" customFormat="1" ht="159.75" customHeight="1">
      <c r="A38" s="17" t="s">
        <v>86</v>
      </c>
      <c r="B38" s="18" t="str">
        <f>"Extra menü 
5 napra "&amp;Árak!B30&amp;" Ft
"&amp;Árak!B30/5&amp;" Ft/nap"</f>
        <v>Extra menü 
5 napra 6600 Ft
1320 Ft/nap</v>
      </c>
      <c r="C38" s="313" t="s">
        <v>434</v>
      </c>
      <c r="D38" s="316">
        <v>1655</v>
      </c>
      <c r="E38" s="270" t="s">
        <v>433</v>
      </c>
      <c r="F38" s="306">
        <f>+Árak!D30</f>
        <v>1530</v>
      </c>
      <c r="G38" s="275" t="s">
        <v>435</v>
      </c>
      <c r="H38" s="306">
        <f>+Árak!E30</f>
        <v>1480</v>
      </c>
      <c r="I38" s="269" t="s">
        <v>436</v>
      </c>
      <c r="J38" s="306">
        <f>+Árak!F30</f>
        <v>1455</v>
      </c>
      <c r="K38" s="269" t="s">
        <v>437</v>
      </c>
      <c r="L38" s="228">
        <f>+Árak!G30</f>
        <v>1530</v>
      </c>
    </row>
    <row r="39" spans="1:14" ht="82.5" customHeight="1">
      <c r="A39" s="19" t="s">
        <v>87</v>
      </c>
      <c r="B39" s="20" t="s">
        <v>88</v>
      </c>
      <c r="C39" s="313" t="s">
        <v>298</v>
      </c>
      <c r="D39" s="316">
        <f>+Árak!C33</f>
        <v>440</v>
      </c>
      <c r="E39" s="227" t="s">
        <v>385</v>
      </c>
      <c r="F39" s="306">
        <f>+Árak!D33</f>
        <v>460</v>
      </c>
      <c r="G39" s="275" t="s">
        <v>90</v>
      </c>
      <c r="H39" s="306">
        <f>+Árak!E33</f>
        <v>525</v>
      </c>
      <c r="I39" s="275" t="s">
        <v>89</v>
      </c>
      <c r="J39" s="308">
        <f>+Árak!F33</f>
        <v>475</v>
      </c>
      <c r="K39" s="275" t="s">
        <v>305</v>
      </c>
      <c r="L39" s="226">
        <f>+Árak!G33</f>
        <v>445</v>
      </c>
      <c r="M39" s="9"/>
      <c r="N39" s="9"/>
    </row>
    <row r="40" spans="1:14" ht="51.75" customHeight="1">
      <c r="A40" s="19" t="s">
        <v>414</v>
      </c>
      <c r="B40" s="20" t="s">
        <v>92</v>
      </c>
      <c r="C40" s="283" t="s">
        <v>438</v>
      </c>
      <c r="D40" s="316">
        <f>+Árak!C34</f>
        <v>355</v>
      </c>
      <c r="E40" s="270" t="s">
        <v>439</v>
      </c>
      <c r="F40" s="306">
        <v>360</v>
      </c>
      <c r="G40" s="269" t="s">
        <v>440</v>
      </c>
      <c r="H40" s="306">
        <v>355</v>
      </c>
      <c r="I40" s="269" t="s">
        <v>441</v>
      </c>
      <c r="J40" s="308">
        <v>370</v>
      </c>
      <c r="K40" s="269" t="s">
        <v>442</v>
      </c>
      <c r="L40" s="307">
        <v>375</v>
      </c>
      <c r="M40" s="9"/>
      <c r="N40" s="9"/>
    </row>
    <row r="41" spans="1:14" ht="34.5" customHeight="1">
      <c r="A41" s="19" t="s">
        <v>415</v>
      </c>
      <c r="B41" s="20" t="s">
        <v>92</v>
      </c>
      <c r="C41" s="313" t="s">
        <v>386</v>
      </c>
      <c r="D41" s="316">
        <f>+Árak!C35</f>
        <v>370</v>
      </c>
      <c r="E41" s="275" t="s">
        <v>93</v>
      </c>
      <c r="F41" s="306">
        <v>375</v>
      </c>
      <c r="G41" s="275" t="s">
        <v>94</v>
      </c>
      <c r="H41" s="306">
        <v>360</v>
      </c>
      <c r="I41" s="269" t="s">
        <v>443</v>
      </c>
      <c r="J41" s="308">
        <f>+Árak!F35</f>
        <v>380</v>
      </c>
      <c r="K41" s="269" t="s">
        <v>444</v>
      </c>
      <c r="L41" s="252">
        <f>+Árak!G35</f>
        <v>360</v>
      </c>
      <c r="M41" s="9"/>
      <c r="N41" s="9"/>
    </row>
    <row r="42" spans="1:14" ht="52.5" customHeight="1">
      <c r="A42" s="19" t="s">
        <v>416</v>
      </c>
      <c r="B42" s="20" t="s">
        <v>92</v>
      </c>
      <c r="C42" s="313" t="s">
        <v>300</v>
      </c>
      <c r="D42" s="316">
        <f>+Árak!C36</f>
        <v>350</v>
      </c>
      <c r="E42" s="275" t="s">
        <v>306</v>
      </c>
      <c r="F42" s="306">
        <f>+Árak!D36</f>
        <v>370</v>
      </c>
      <c r="G42" s="315" t="s">
        <v>387</v>
      </c>
      <c r="H42" s="306">
        <f>+Árak!E36</f>
        <v>375</v>
      </c>
      <c r="I42" s="275" t="s">
        <v>96</v>
      </c>
      <c r="J42" s="308">
        <f>+Árak!F36</f>
        <v>385</v>
      </c>
      <c r="K42" s="275" t="s">
        <v>226</v>
      </c>
      <c r="L42" s="252">
        <f>+Árak!G36</f>
        <v>365</v>
      </c>
      <c r="M42" s="9"/>
      <c r="N42" s="9"/>
    </row>
    <row r="43" spans="1:14" ht="75" customHeight="1">
      <c r="A43" s="19" t="s">
        <v>417</v>
      </c>
      <c r="B43" s="20" t="s">
        <v>98</v>
      </c>
      <c r="C43" s="313" t="s">
        <v>388</v>
      </c>
      <c r="D43" s="316">
        <f>+Árak!C37</f>
        <v>180</v>
      </c>
      <c r="E43" s="275" t="s">
        <v>389</v>
      </c>
      <c r="F43" s="306">
        <f>+Árak!D37</f>
        <v>170</v>
      </c>
      <c r="G43" s="275" t="s">
        <v>390</v>
      </c>
      <c r="H43" s="306">
        <f>+Árak!E37</f>
        <v>165</v>
      </c>
      <c r="I43" s="275" t="s">
        <v>99</v>
      </c>
      <c r="J43" s="308">
        <f>+Árak!F37</f>
        <v>170</v>
      </c>
      <c r="K43" s="275" t="s">
        <v>445</v>
      </c>
      <c r="L43" s="252">
        <f>+Árak!G37</f>
        <v>160</v>
      </c>
      <c r="M43" s="9"/>
      <c r="N43" s="9"/>
    </row>
    <row r="44" spans="1:14" ht="45" customHeight="1">
      <c r="A44" s="19" t="s">
        <v>418</v>
      </c>
      <c r="B44" s="20" t="s">
        <v>98</v>
      </c>
      <c r="C44" s="313" t="s">
        <v>391</v>
      </c>
      <c r="D44" s="316">
        <f>+Árak!C38</f>
        <v>140</v>
      </c>
      <c r="E44" s="275" t="s">
        <v>101</v>
      </c>
      <c r="F44" s="306">
        <f>+Árak!D38</f>
        <v>140</v>
      </c>
      <c r="G44" s="275" t="s">
        <v>186</v>
      </c>
      <c r="H44" s="306">
        <f>+Árak!E38</f>
        <v>140</v>
      </c>
      <c r="I44" s="275" t="s">
        <v>187</v>
      </c>
      <c r="J44" s="308">
        <f>+Árak!F38</f>
        <v>140</v>
      </c>
      <c r="K44" s="275" t="s">
        <v>392</v>
      </c>
      <c r="L44" s="252">
        <f>+Árak!G38</f>
        <v>140</v>
      </c>
      <c r="M44" s="9"/>
      <c r="N44" s="9"/>
    </row>
    <row r="45" spans="1:14" ht="18" customHeight="1">
      <c r="A45" s="24" t="s">
        <v>102</v>
      </c>
      <c r="B45" s="32" t="s">
        <v>103</v>
      </c>
      <c r="C45" s="275" t="s">
        <v>104</v>
      </c>
      <c r="D45" s="316">
        <f>+Árak!C39</f>
        <v>70</v>
      </c>
      <c r="E45" s="275" t="s">
        <v>104</v>
      </c>
      <c r="F45" s="251">
        <f>+Árak!D39</f>
        <v>70</v>
      </c>
      <c r="G45" s="275" t="s">
        <v>104</v>
      </c>
      <c r="H45" s="251">
        <f>+Árak!E39</f>
        <v>70</v>
      </c>
      <c r="I45" s="275" t="s">
        <v>104</v>
      </c>
      <c r="J45" s="276">
        <f>+Árak!F39</f>
        <v>70</v>
      </c>
      <c r="K45" s="275" t="s">
        <v>104</v>
      </c>
      <c r="L45" s="252">
        <f>+Árak!G39</f>
        <v>70</v>
      </c>
      <c r="M45" s="9"/>
      <c r="N45" s="9"/>
    </row>
    <row r="46" spans="1:14" ht="18" customHeight="1" thickBot="1">
      <c r="A46" s="197"/>
      <c r="B46" s="189"/>
      <c r="C46" s="267"/>
      <c r="D46" s="268"/>
      <c r="E46" s="229"/>
      <c r="F46" s="278"/>
      <c r="G46" s="229"/>
      <c r="H46" s="278"/>
      <c r="I46" s="229"/>
      <c r="J46" s="279"/>
      <c r="K46" s="229"/>
      <c r="L46" s="229"/>
      <c r="M46" s="188"/>
      <c r="N46" s="9"/>
    </row>
    <row r="47" spans="1:14" ht="111" customHeight="1">
      <c r="A47" s="198" t="s">
        <v>227</v>
      </c>
      <c r="B47" s="199" t="str">
        <f>"Suliidő menü 1 
"&amp;Árak!B31&amp;" Ft/HÉT
"&amp;Árak!B31/5&amp;" Ft/nap"</f>
        <v>Suliidő menü 1 
4550 Ft/HÉT
910 Ft/nap</v>
      </c>
      <c r="C47" s="270" t="s">
        <v>446</v>
      </c>
      <c r="D47" s="316">
        <v>4250</v>
      </c>
      <c r="E47" s="275" t="s">
        <v>307</v>
      </c>
      <c r="F47" s="306">
        <f>Árak!D31</f>
        <v>1045</v>
      </c>
      <c r="G47" s="269" t="s">
        <v>449</v>
      </c>
      <c r="H47" s="251">
        <f>Árak!E31</f>
        <v>1025</v>
      </c>
      <c r="I47" s="275" t="s">
        <v>450</v>
      </c>
      <c r="J47" s="251">
        <f>Árak!F31</f>
        <v>1015</v>
      </c>
      <c r="K47" s="275" t="s">
        <v>451</v>
      </c>
      <c r="L47" s="225">
        <f>Árak!G31</f>
        <v>1025</v>
      </c>
      <c r="M47" s="9"/>
      <c r="N47" s="9"/>
    </row>
    <row r="48" spans="1:14" ht="111" customHeight="1" thickBot="1">
      <c r="A48" s="200" t="s">
        <v>228</v>
      </c>
      <c r="B48" s="199" t="str">
        <f>"Suliidő menü 2 
"&amp;Árak!B32&amp;" Ft/HÉT
"&amp;Árak!B32/5&amp;" Ft/nap"</f>
        <v>Suliidő menü 2 
4550 Ft/HÉT
910 Ft/nap</v>
      </c>
      <c r="C48" s="270" t="s">
        <v>447</v>
      </c>
      <c r="D48" s="316">
        <v>4250</v>
      </c>
      <c r="E48" s="269" t="s">
        <v>448</v>
      </c>
      <c r="F48" s="306">
        <f>Árak!D32</f>
        <v>1045</v>
      </c>
      <c r="G48" s="275" t="s">
        <v>301</v>
      </c>
      <c r="H48" s="251">
        <f>Árak!E32</f>
        <v>1025</v>
      </c>
      <c r="I48" s="275" t="s">
        <v>302</v>
      </c>
      <c r="J48" s="251">
        <f>Árak!F32</f>
        <v>1015</v>
      </c>
      <c r="K48" s="269" t="s">
        <v>452</v>
      </c>
      <c r="L48" s="251">
        <f>Árak!G32</f>
        <v>1025</v>
      </c>
      <c r="M48" s="9"/>
      <c r="N48" s="9"/>
    </row>
    <row r="49" spans="2:14" ht="17.25" customHeight="1">
      <c r="B49" s="9"/>
      <c r="C49" s="9"/>
      <c r="D49" s="301"/>
      <c r="E49" s="230"/>
      <c r="F49" s="230"/>
      <c r="G49" s="230"/>
      <c r="H49" s="230"/>
      <c r="I49" s="230"/>
      <c r="J49" s="230"/>
      <c r="K49" s="230"/>
      <c r="L49" s="230"/>
      <c r="M49" s="9"/>
      <c r="N49" s="9"/>
    </row>
    <row r="50" spans="1:14" ht="83.25" customHeight="1">
      <c r="A50" s="33" t="s">
        <v>229</v>
      </c>
      <c r="B50" s="185" t="s">
        <v>106</v>
      </c>
      <c r="C50" s="313" t="s">
        <v>258</v>
      </c>
      <c r="D50" s="314">
        <v>705</v>
      </c>
      <c r="E50" s="275" t="s">
        <v>261</v>
      </c>
      <c r="F50" s="306">
        <f>+Árak!D40</f>
        <v>570</v>
      </c>
      <c r="G50" s="275" t="s">
        <v>267</v>
      </c>
      <c r="H50" s="306">
        <f>+Árak!E40</f>
        <v>670</v>
      </c>
      <c r="I50" s="275" t="s">
        <v>393</v>
      </c>
      <c r="J50" s="276">
        <f>+Árak!F40</f>
        <v>570</v>
      </c>
      <c r="K50" s="275" t="s">
        <v>183</v>
      </c>
      <c r="L50" s="226">
        <f>+Árak!G40</f>
        <v>650</v>
      </c>
      <c r="M50" s="9"/>
      <c r="N50" s="9"/>
    </row>
    <row r="51" spans="1:14" ht="124.5" customHeight="1">
      <c r="A51" s="33" t="s">
        <v>230</v>
      </c>
      <c r="B51" s="34" t="s">
        <v>52</v>
      </c>
      <c r="C51" s="313" t="s">
        <v>394</v>
      </c>
      <c r="D51" s="316">
        <v>1135</v>
      </c>
      <c r="E51" s="275" t="s">
        <v>395</v>
      </c>
      <c r="F51" s="306">
        <f>+Árak!D41</f>
        <v>1240</v>
      </c>
      <c r="G51" s="275" t="s">
        <v>268</v>
      </c>
      <c r="H51" s="306">
        <f>+Árak!E41</f>
        <v>1230</v>
      </c>
      <c r="I51" s="275" t="s">
        <v>270</v>
      </c>
      <c r="J51" s="276">
        <f>+Árak!F41</f>
        <v>1260</v>
      </c>
      <c r="K51" s="275" t="s">
        <v>274</v>
      </c>
      <c r="L51" s="226">
        <f>+Árak!G41</f>
        <v>1130</v>
      </c>
      <c r="M51" s="9"/>
      <c r="N51" s="9"/>
    </row>
    <row r="52" spans="1:14" ht="94.5" customHeight="1">
      <c r="A52" s="33" t="s">
        <v>231</v>
      </c>
      <c r="B52" s="34" t="s">
        <v>52</v>
      </c>
      <c r="C52" s="313" t="s">
        <v>396</v>
      </c>
      <c r="D52" s="314">
        <v>1025</v>
      </c>
      <c r="E52" s="275" t="s">
        <v>397</v>
      </c>
      <c r="F52" s="306">
        <f>+Árak!D42</f>
        <v>1270</v>
      </c>
      <c r="G52" s="275" t="s">
        <v>398</v>
      </c>
      <c r="H52" s="306">
        <f>+Árak!E42</f>
        <v>1265</v>
      </c>
      <c r="I52" s="275" t="s">
        <v>271</v>
      </c>
      <c r="J52" s="276">
        <f>+Árak!F42</f>
        <v>1120</v>
      </c>
      <c r="K52" s="275" t="s">
        <v>275</v>
      </c>
      <c r="L52" s="226">
        <f>+Árak!G42</f>
        <v>1125</v>
      </c>
      <c r="M52" s="9"/>
      <c r="N52" s="9"/>
    </row>
    <row r="53" spans="1:14" ht="133.5" customHeight="1">
      <c r="A53" s="33" t="s">
        <v>232</v>
      </c>
      <c r="B53" s="34" t="s">
        <v>52</v>
      </c>
      <c r="C53" s="283" t="s">
        <v>453</v>
      </c>
      <c r="D53" s="316">
        <v>1195</v>
      </c>
      <c r="E53" s="275" t="s">
        <v>262</v>
      </c>
      <c r="F53" s="306">
        <f>+Árak!D43</f>
        <v>1240</v>
      </c>
      <c r="G53" s="275" t="s">
        <v>454</v>
      </c>
      <c r="H53" s="306">
        <f>+Árak!E43</f>
        <v>1205</v>
      </c>
      <c r="I53" s="275" t="s">
        <v>399</v>
      </c>
      <c r="J53" s="308">
        <f>+Árak!F43</f>
        <v>1190</v>
      </c>
      <c r="K53" s="275" t="s">
        <v>276</v>
      </c>
      <c r="L53" s="226">
        <f>+Árak!G43</f>
        <v>1185</v>
      </c>
      <c r="M53" s="9"/>
      <c r="N53" s="9"/>
    </row>
    <row r="54" spans="1:14" ht="119.25" customHeight="1">
      <c r="A54" s="33" t="s">
        <v>233</v>
      </c>
      <c r="B54" s="34" t="s">
        <v>52</v>
      </c>
      <c r="C54" s="313" t="s">
        <v>288</v>
      </c>
      <c r="D54" s="314">
        <v>1230</v>
      </c>
      <c r="E54" s="275" t="s">
        <v>263</v>
      </c>
      <c r="F54" s="306">
        <f>+Árak!D44</f>
        <v>1360</v>
      </c>
      <c r="G54" s="275" t="s">
        <v>269</v>
      </c>
      <c r="H54" s="306">
        <f>+Árak!E44</f>
        <v>1195</v>
      </c>
      <c r="I54" s="275" t="s">
        <v>272</v>
      </c>
      <c r="J54" s="308">
        <f>+Árak!F44</f>
        <v>1150</v>
      </c>
      <c r="K54" s="269" t="s">
        <v>455</v>
      </c>
      <c r="L54" s="226">
        <f>+Árak!G44</f>
        <v>1205</v>
      </c>
      <c r="M54" s="9"/>
      <c r="N54" s="9"/>
    </row>
    <row r="55" spans="1:14" ht="119.25" customHeight="1">
      <c r="A55" s="33" t="s">
        <v>234</v>
      </c>
      <c r="B55" s="34" t="s">
        <v>52</v>
      </c>
      <c r="C55" s="313" t="s">
        <v>259</v>
      </c>
      <c r="D55" s="316">
        <v>1225</v>
      </c>
      <c r="E55" s="275" t="s">
        <v>264</v>
      </c>
      <c r="F55" s="306">
        <f>+Árak!D45</f>
        <v>1250</v>
      </c>
      <c r="G55" s="269" t="s">
        <v>456</v>
      </c>
      <c r="H55" s="306">
        <f>+Árak!E45</f>
        <v>1320</v>
      </c>
      <c r="I55" s="275" t="s">
        <v>273</v>
      </c>
      <c r="J55" s="308">
        <f>+Árak!F45</f>
        <v>1235</v>
      </c>
      <c r="K55" s="275" t="s">
        <v>277</v>
      </c>
      <c r="L55" s="226">
        <f>+Árak!G45</f>
        <v>1305</v>
      </c>
      <c r="M55" s="9"/>
      <c r="N55" s="9"/>
    </row>
    <row r="56" spans="1:14" ht="149.25" customHeight="1">
      <c r="A56" s="33" t="s">
        <v>235</v>
      </c>
      <c r="B56" s="34" t="str">
        <f>"Menü 
5 napra "&amp;Árak!B46&amp;" Ft/HÉT
"&amp;Árak!B46/5&amp;" Ft/nap"</f>
        <v>Menü 
5 napra 7250 Ft/HÉT
1450 Ft/nap</v>
      </c>
      <c r="C56" s="283" t="s">
        <v>457</v>
      </c>
      <c r="D56" s="314">
        <v>1830</v>
      </c>
      <c r="E56" s="275" t="s">
        <v>265</v>
      </c>
      <c r="F56" s="306">
        <f>+Árak!D46</f>
        <v>1720</v>
      </c>
      <c r="G56" s="275" t="s">
        <v>458</v>
      </c>
      <c r="H56" s="306">
        <f>+Árak!E46</f>
        <v>1765</v>
      </c>
      <c r="I56" s="269" t="s">
        <v>459</v>
      </c>
      <c r="J56" s="308">
        <f>+Árak!F46</f>
        <v>1730</v>
      </c>
      <c r="K56" s="269" t="s">
        <v>460</v>
      </c>
      <c r="L56" s="226">
        <f>+Árak!G46</f>
        <v>1760</v>
      </c>
      <c r="M56" s="9"/>
      <c r="N56" s="9"/>
    </row>
    <row r="57" spans="1:14" ht="57" customHeight="1">
      <c r="A57" s="33" t="s">
        <v>236</v>
      </c>
      <c r="B57" s="34" t="s">
        <v>88</v>
      </c>
      <c r="C57" s="283" t="s">
        <v>461</v>
      </c>
      <c r="D57" s="316">
        <v>575</v>
      </c>
      <c r="E57" s="275" t="s">
        <v>266</v>
      </c>
      <c r="F57" s="306">
        <f>+Árak!D47</f>
        <v>615</v>
      </c>
      <c r="G57" s="269" t="s">
        <v>462</v>
      </c>
      <c r="H57" s="306">
        <f>+Árak!E47</f>
        <v>580</v>
      </c>
      <c r="I57" s="269" t="s">
        <v>278</v>
      </c>
      <c r="J57" s="308">
        <f>+Árak!F47</f>
        <v>595</v>
      </c>
      <c r="K57" s="269" t="s">
        <v>189</v>
      </c>
      <c r="L57" s="226">
        <f>+Árak!G47</f>
        <v>585</v>
      </c>
      <c r="M57" s="9"/>
      <c r="N57" s="9"/>
    </row>
    <row r="58" spans="2:14" ht="29.25" customHeight="1" thickBot="1">
      <c r="B58" s="9"/>
      <c r="C58" s="9"/>
      <c r="D58" s="302"/>
      <c r="E58" s="230"/>
      <c r="F58" s="230"/>
      <c r="G58" s="230"/>
      <c r="H58" s="230"/>
      <c r="I58" s="230"/>
      <c r="J58" s="230"/>
      <c r="K58" s="230"/>
      <c r="L58" s="230"/>
      <c r="M58" s="9"/>
      <c r="N58" s="9"/>
    </row>
    <row r="59" spans="1:14" ht="176.25" customHeight="1">
      <c r="A59" s="35" t="s">
        <v>111</v>
      </c>
      <c r="B59" s="159" t="s">
        <v>112</v>
      </c>
      <c r="C59" s="269" t="s">
        <v>463</v>
      </c>
      <c r="D59" s="314">
        <v>1255</v>
      </c>
      <c r="E59" s="275" t="s">
        <v>400</v>
      </c>
      <c r="F59" s="251">
        <f>+Árak!D48</f>
        <v>1250</v>
      </c>
      <c r="G59" s="275" t="s">
        <v>197</v>
      </c>
      <c r="H59" s="251">
        <f>+Árak!E48</f>
        <v>1190</v>
      </c>
      <c r="I59" s="275" t="s">
        <v>198</v>
      </c>
      <c r="J59" s="276">
        <f>+Árak!F48</f>
        <v>1240</v>
      </c>
      <c r="K59" s="275" t="s">
        <v>132</v>
      </c>
      <c r="L59" s="226">
        <f>+Árak!G48</f>
        <v>1190</v>
      </c>
      <c r="M59" s="9"/>
      <c r="N59" s="9"/>
    </row>
    <row r="60" spans="1:14" ht="98.25" customHeight="1">
      <c r="A60" s="36" t="s">
        <v>113</v>
      </c>
      <c r="B60" s="160" t="s">
        <v>114</v>
      </c>
      <c r="C60" s="313" t="s">
        <v>401</v>
      </c>
      <c r="D60" s="314">
        <v>775</v>
      </c>
      <c r="E60" s="275" t="s">
        <v>308</v>
      </c>
      <c r="F60" s="306">
        <f>+Árak!D49</f>
        <v>805</v>
      </c>
      <c r="G60" s="275" t="s">
        <v>199</v>
      </c>
      <c r="H60" s="306">
        <f>+Árak!E49</f>
        <v>840</v>
      </c>
      <c r="I60" s="275" t="s">
        <v>192</v>
      </c>
      <c r="J60" s="308">
        <f>+Árak!F49</f>
        <v>930</v>
      </c>
      <c r="K60" s="275" t="s">
        <v>402</v>
      </c>
      <c r="L60" s="226">
        <f>+Árak!G49</f>
        <v>890</v>
      </c>
      <c r="M60" s="9"/>
      <c r="N60" s="9"/>
    </row>
    <row r="61" spans="1:14" ht="119.25" customHeight="1">
      <c r="A61" s="37" t="s">
        <v>115</v>
      </c>
      <c r="B61" s="161" t="s">
        <v>116</v>
      </c>
      <c r="C61" s="313" t="s">
        <v>200</v>
      </c>
      <c r="D61" s="314">
        <v>1115</v>
      </c>
      <c r="E61" s="275" t="s">
        <v>201</v>
      </c>
      <c r="F61" s="306">
        <f>+Árak!D50</f>
        <v>1205</v>
      </c>
      <c r="G61" s="275" t="s">
        <v>403</v>
      </c>
      <c r="H61" s="306">
        <f>+Árak!E50</f>
        <v>1605</v>
      </c>
      <c r="I61" s="275" t="s">
        <v>404</v>
      </c>
      <c r="J61" s="308">
        <f>+Árak!F50</f>
        <v>1180</v>
      </c>
      <c r="K61" s="275" t="s">
        <v>405</v>
      </c>
      <c r="L61" s="226">
        <f>+Árak!G50</f>
        <v>1160</v>
      </c>
      <c r="M61" s="9"/>
      <c r="N61" s="9"/>
    </row>
    <row r="62" spans="1:14" ht="180" customHeight="1">
      <c r="A62" s="36" t="s">
        <v>117</v>
      </c>
      <c r="B62" s="160" t="s">
        <v>118</v>
      </c>
      <c r="C62" s="313" t="s">
        <v>406</v>
      </c>
      <c r="D62" s="314">
        <v>1145</v>
      </c>
      <c r="E62" s="275" t="s">
        <v>202</v>
      </c>
      <c r="F62" s="306">
        <f>+Árak!D51</f>
        <v>1210</v>
      </c>
      <c r="G62" s="275" t="s">
        <v>203</v>
      </c>
      <c r="H62" s="306">
        <f>+Árak!E51</f>
        <v>1230</v>
      </c>
      <c r="I62" s="275" t="s">
        <v>131</v>
      </c>
      <c r="J62" s="308">
        <f>+Árak!F51</f>
        <v>1220</v>
      </c>
      <c r="K62" s="275" t="s">
        <v>188</v>
      </c>
      <c r="L62" s="226">
        <f>+Árak!G51</f>
        <v>1230</v>
      </c>
      <c r="M62" s="9"/>
      <c r="N62" s="9"/>
    </row>
    <row r="63" spans="1:14" ht="106.5" customHeight="1">
      <c r="A63" s="38" t="s">
        <v>119</v>
      </c>
      <c r="B63" s="160" t="str">
        <f>"Office Menü 
5 napra "&amp;Árak!B52&amp;" Ft
"&amp;Árak!B52/5&amp;" Ft/nap"</f>
        <v>Office Menü 
5 napra 6150 Ft
1230 Ft/nap</v>
      </c>
      <c r="C63" s="313" t="s">
        <v>464</v>
      </c>
      <c r="D63" s="314">
        <v>1415</v>
      </c>
      <c r="E63" s="275" t="s">
        <v>465</v>
      </c>
      <c r="F63" s="306">
        <f>+Árak!D52</f>
        <v>1220</v>
      </c>
      <c r="G63" s="275" t="s">
        <v>407</v>
      </c>
      <c r="H63" s="306">
        <f>+Árak!E52</f>
        <v>1405</v>
      </c>
      <c r="I63" s="275" t="s">
        <v>466</v>
      </c>
      <c r="J63" s="308">
        <f>+Árak!F52</f>
        <v>1415</v>
      </c>
      <c r="K63" s="275" t="s">
        <v>309</v>
      </c>
      <c r="L63" s="226">
        <f>+Árak!G52</f>
        <v>1395</v>
      </c>
      <c r="M63" s="9"/>
      <c r="N63" s="9"/>
    </row>
    <row r="64" spans="1:14" ht="129" customHeight="1">
      <c r="A64" s="39" t="s">
        <v>120</v>
      </c>
      <c r="B64" s="162" t="s">
        <v>121</v>
      </c>
      <c r="C64" s="283" t="s">
        <v>467</v>
      </c>
      <c r="D64" s="314">
        <v>1075</v>
      </c>
      <c r="E64" s="275" t="s">
        <v>204</v>
      </c>
      <c r="F64" s="306">
        <f>+Árak!D53</f>
        <v>1040</v>
      </c>
      <c r="G64" s="275" t="s">
        <v>205</v>
      </c>
      <c r="H64" s="306">
        <f>+Árak!E53</f>
        <v>1180</v>
      </c>
      <c r="I64" s="269" t="s">
        <v>469</v>
      </c>
      <c r="J64" s="308">
        <f>+Árak!F53</f>
        <v>1145</v>
      </c>
      <c r="K64" s="269" t="s">
        <v>468</v>
      </c>
      <c r="L64" s="226">
        <f>+Árak!G53</f>
        <v>1125</v>
      </c>
      <c r="M64" s="9"/>
      <c r="N64" s="9"/>
    </row>
    <row r="65" spans="1:14" ht="116.25" customHeight="1">
      <c r="A65" s="40" t="s">
        <v>122</v>
      </c>
      <c r="B65" s="160" t="s">
        <v>123</v>
      </c>
      <c r="C65" s="283" t="s">
        <v>408</v>
      </c>
      <c r="D65" s="314">
        <v>1115</v>
      </c>
      <c r="E65" s="275" t="s">
        <v>470</v>
      </c>
      <c r="F65" s="306">
        <f>+Árak!D54</f>
        <v>1030</v>
      </c>
      <c r="G65" s="275" t="s">
        <v>471</v>
      </c>
      <c r="H65" s="306">
        <f>+Árak!E54</f>
        <v>1035</v>
      </c>
      <c r="I65" s="269" t="s">
        <v>472</v>
      </c>
      <c r="J65" s="308">
        <f>+Árak!F54</f>
        <v>1170</v>
      </c>
      <c r="K65" s="275" t="s">
        <v>473</v>
      </c>
      <c r="L65" s="226">
        <f>+Árak!G54</f>
        <v>960</v>
      </c>
      <c r="M65" s="9"/>
      <c r="N65" s="9"/>
    </row>
    <row r="66" spans="1:14" ht="143.25" customHeight="1">
      <c r="A66" s="40" t="s">
        <v>124</v>
      </c>
      <c r="B66" s="160" t="s">
        <v>125</v>
      </c>
      <c r="C66" s="313" t="s">
        <v>474</v>
      </c>
      <c r="D66" s="314">
        <v>1085</v>
      </c>
      <c r="E66" s="269" t="s">
        <v>475</v>
      </c>
      <c r="F66" s="306">
        <f>+Árak!D55</f>
        <v>1185</v>
      </c>
      <c r="G66" s="269" t="s">
        <v>476</v>
      </c>
      <c r="H66" s="306">
        <f>+Árak!E55</f>
        <v>1230</v>
      </c>
      <c r="I66" s="275" t="s">
        <v>409</v>
      </c>
      <c r="J66" s="308">
        <f>+Árak!F55</f>
        <v>1135</v>
      </c>
      <c r="K66" s="275" t="s">
        <v>477</v>
      </c>
      <c r="L66" s="226">
        <f>+Árak!G55</f>
        <v>1185</v>
      </c>
      <c r="M66" s="9"/>
      <c r="N66" s="9"/>
    </row>
    <row r="67" spans="1:16" ht="63" customHeight="1">
      <c r="A67" s="182" t="s">
        <v>127</v>
      </c>
      <c r="B67" s="181" t="s">
        <v>128</v>
      </c>
      <c r="C67" s="283" t="s">
        <v>190</v>
      </c>
      <c r="D67" s="314">
        <v>430</v>
      </c>
      <c r="E67" s="269" t="s">
        <v>478</v>
      </c>
      <c r="F67" s="306">
        <f>+Árak!D56</f>
        <v>490</v>
      </c>
      <c r="G67" s="227" t="s">
        <v>411</v>
      </c>
      <c r="H67" s="306">
        <f>+Árak!E56</f>
        <v>450</v>
      </c>
      <c r="I67" s="269" t="s">
        <v>260</v>
      </c>
      <c r="J67" s="308">
        <f>+Árak!F56</f>
        <v>455</v>
      </c>
      <c r="K67" s="269" t="s">
        <v>189</v>
      </c>
      <c r="L67" s="226">
        <f>+Árak!G56</f>
        <v>450</v>
      </c>
      <c r="M67" s="9"/>
      <c r="N67" s="9"/>
      <c r="P67" s="41"/>
    </row>
    <row r="68" spans="1:16" ht="26.25" thickBot="1">
      <c r="A68" s="173" t="s">
        <v>176</v>
      </c>
      <c r="B68" s="180" t="s">
        <v>177</v>
      </c>
      <c r="C68" s="280" t="s">
        <v>177</v>
      </c>
      <c r="D68" s="314">
        <v>130</v>
      </c>
      <c r="E68" s="280" t="s">
        <v>177</v>
      </c>
      <c r="F68" s="281">
        <v>130</v>
      </c>
      <c r="G68" s="282" t="s">
        <v>177</v>
      </c>
      <c r="H68" s="281">
        <v>130</v>
      </c>
      <c r="I68" s="282" t="s">
        <v>177</v>
      </c>
      <c r="J68" s="308">
        <v>130</v>
      </c>
      <c r="K68" s="282" t="s">
        <v>177</v>
      </c>
      <c r="L68" s="226">
        <v>130</v>
      </c>
      <c r="M68" s="1"/>
      <c r="P68" s="41"/>
    </row>
    <row r="69" spans="1:16" ht="13.5" thickBot="1">
      <c r="A69" s="42"/>
      <c r="B69" s="42"/>
      <c r="C69" s="231"/>
      <c r="D69" s="232"/>
      <c r="E69" s="231"/>
      <c r="F69" s="232"/>
      <c r="G69" s="233"/>
      <c r="H69" s="232"/>
      <c r="I69" s="233"/>
      <c r="J69" s="234"/>
      <c r="K69" s="233"/>
      <c r="L69" s="234"/>
      <c r="M69" s="179"/>
      <c r="P69" s="41"/>
    </row>
    <row r="70" spans="1:18" ht="21" customHeight="1" thickBot="1">
      <c r="A70" s="42"/>
      <c r="C70" s="231"/>
      <c r="D70" s="232"/>
      <c r="E70" s="242" t="str">
        <f>Étlap!C2</f>
        <v>09.28. Hétfő</v>
      </c>
      <c r="F70" s="239"/>
      <c r="G70" s="243" t="str">
        <f>Étlap!E2</f>
        <v>09.29. Kedd</v>
      </c>
      <c r="H70" s="239"/>
      <c r="I70" s="240" t="str">
        <f>Étlap!G2</f>
        <v>09.30. Szerda</v>
      </c>
      <c r="J70" s="241"/>
      <c r="K70" s="240" t="str">
        <f>Étlap!I2</f>
        <v>10.01.Csütörtök</v>
      </c>
      <c r="L70" s="241"/>
      <c r="M70" s="339" t="str">
        <f>Étlap!K2</f>
        <v>10.02. Péntek</v>
      </c>
      <c r="N70" s="339"/>
      <c r="O70" s="340" t="s">
        <v>316</v>
      </c>
      <c r="P70" s="340"/>
      <c r="Q70" s="348" t="s">
        <v>317</v>
      </c>
      <c r="R70" s="354"/>
    </row>
    <row r="71" spans="1:18" ht="101.25" customHeight="1">
      <c r="A71" s="351" t="s">
        <v>129</v>
      </c>
      <c r="B71" s="348" t="str">
        <f>"SPEED menü
"&amp;Árak!B57&amp;" Ft/hét
"&amp;Árak!B57/7&amp;" Ft/nap"</f>
        <v>SPEED menü
15050 Ft/hét
2150 Ft/nap</v>
      </c>
      <c r="C71" s="253" t="s">
        <v>130</v>
      </c>
      <c r="D71" s="254"/>
      <c r="E71" s="341" t="s">
        <v>479</v>
      </c>
      <c r="F71" s="341"/>
      <c r="G71" s="342" t="s">
        <v>412</v>
      </c>
      <c r="H71" s="342"/>
      <c r="I71" s="343" t="s">
        <v>286</v>
      </c>
      <c r="J71" s="343"/>
      <c r="K71" s="344" t="s">
        <v>206</v>
      </c>
      <c r="L71" s="344"/>
      <c r="M71" s="344" t="s">
        <v>492</v>
      </c>
      <c r="N71" s="344"/>
      <c r="O71" s="343" t="s">
        <v>496</v>
      </c>
      <c r="P71" s="343"/>
      <c r="Q71" s="343" t="s">
        <v>501</v>
      </c>
      <c r="R71" s="343"/>
    </row>
    <row r="72" spans="1:18" ht="118.5" customHeight="1">
      <c r="A72" s="352"/>
      <c r="B72" s="349"/>
      <c r="C72" s="253" t="s">
        <v>133</v>
      </c>
      <c r="D72" s="254"/>
      <c r="E72" s="341" t="s">
        <v>480</v>
      </c>
      <c r="F72" s="341"/>
      <c r="G72" s="345" t="s">
        <v>202</v>
      </c>
      <c r="H72" s="345"/>
      <c r="I72" s="345" t="s">
        <v>484</v>
      </c>
      <c r="J72" s="345"/>
      <c r="K72" s="345" t="s">
        <v>488</v>
      </c>
      <c r="L72" s="345"/>
      <c r="M72" s="345" t="s">
        <v>493</v>
      </c>
      <c r="N72" s="345"/>
      <c r="O72" s="346" t="s">
        <v>497</v>
      </c>
      <c r="P72" s="346"/>
      <c r="Q72" s="345" t="s">
        <v>502</v>
      </c>
      <c r="R72" s="345"/>
    </row>
    <row r="73" spans="1:18" ht="96.75" customHeight="1">
      <c r="A73" s="352"/>
      <c r="B73" s="349"/>
      <c r="C73" s="253" t="s">
        <v>134</v>
      </c>
      <c r="D73" s="254"/>
      <c r="E73" s="341" t="s">
        <v>310</v>
      </c>
      <c r="F73" s="341"/>
      <c r="G73" s="347" t="s">
        <v>482</v>
      </c>
      <c r="H73" s="345"/>
      <c r="I73" s="345" t="s">
        <v>485</v>
      </c>
      <c r="J73" s="345"/>
      <c r="K73" s="347" t="s">
        <v>489</v>
      </c>
      <c r="L73" s="345"/>
      <c r="M73" s="345" t="s">
        <v>494</v>
      </c>
      <c r="N73" s="345"/>
      <c r="O73" s="347" t="s">
        <v>498</v>
      </c>
      <c r="P73" s="347"/>
      <c r="Q73" s="347" t="s">
        <v>132</v>
      </c>
      <c r="R73" s="347"/>
    </row>
    <row r="74" spans="1:18" ht="100.5" customHeight="1" thickBot="1">
      <c r="A74" s="353"/>
      <c r="B74" s="350"/>
      <c r="C74" s="253" t="s">
        <v>1</v>
      </c>
      <c r="D74" s="254"/>
      <c r="E74" s="341" t="s">
        <v>291</v>
      </c>
      <c r="F74" s="341"/>
      <c r="G74" s="345" t="s">
        <v>483</v>
      </c>
      <c r="H74" s="345"/>
      <c r="I74" s="345" t="s">
        <v>486</v>
      </c>
      <c r="J74" s="345"/>
      <c r="K74" s="345" t="s">
        <v>490</v>
      </c>
      <c r="L74" s="345"/>
      <c r="M74" s="345" t="s">
        <v>495</v>
      </c>
      <c r="N74" s="345"/>
      <c r="O74" s="345" t="s">
        <v>499</v>
      </c>
      <c r="P74" s="345"/>
      <c r="Q74" s="345" t="s">
        <v>503</v>
      </c>
      <c r="R74" s="345"/>
    </row>
    <row r="75" spans="1:18" ht="52.5" customHeight="1">
      <c r="A75" s="310"/>
      <c r="B75" s="310"/>
      <c r="C75" s="311"/>
      <c r="D75" s="312"/>
      <c r="E75" s="325" t="s">
        <v>481</v>
      </c>
      <c r="F75" s="325"/>
      <c r="G75" s="326" t="s">
        <v>478</v>
      </c>
      <c r="H75" s="326"/>
      <c r="I75" s="326" t="s">
        <v>487</v>
      </c>
      <c r="J75" s="326"/>
      <c r="K75" s="326" t="s">
        <v>491</v>
      </c>
      <c r="L75" s="326"/>
      <c r="M75" s="324" t="s">
        <v>410</v>
      </c>
      <c r="N75" s="324"/>
      <c r="O75" s="326" t="s">
        <v>500</v>
      </c>
      <c r="P75" s="326"/>
      <c r="Q75" s="327" t="s">
        <v>504</v>
      </c>
      <c r="R75" s="328"/>
    </row>
    <row r="76" spans="1:19" ht="30" customHeight="1">
      <c r="A76" s="42"/>
      <c r="B76" s="42"/>
      <c r="C76" s="42"/>
      <c r="D76" s="43"/>
      <c r="E76" s="42"/>
      <c r="F76" s="43"/>
      <c r="G76" s="42"/>
      <c r="H76" s="43"/>
      <c r="I76" s="42"/>
      <c r="J76" s="44"/>
      <c r="K76" s="42"/>
      <c r="L76" s="44"/>
      <c r="N76" s="45"/>
      <c r="P76" s="41"/>
      <c r="S76" s="45"/>
    </row>
    <row r="77" spans="1:19" ht="21" customHeight="1" hidden="1" thickBot="1">
      <c r="A77" s="42"/>
      <c r="C77" s="231"/>
      <c r="D77" s="232"/>
      <c r="E77" s="262" t="s">
        <v>312</v>
      </c>
      <c r="F77" s="263"/>
      <c r="G77" s="264" t="s">
        <v>313</v>
      </c>
      <c r="H77" s="263"/>
      <c r="I77" s="265" t="s">
        <v>314</v>
      </c>
      <c r="J77" s="266"/>
      <c r="K77" s="265" t="s">
        <v>318</v>
      </c>
      <c r="L77" s="266"/>
      <c r="M77" s="355" t="s">
        <v>315</v>
      </c>
      <c r="N77" s="355"/>
      <c r="O77" s="356" t="s">
        <v>316</v>
      </c>
      <c r="P77" s="356"/>
      <c r="Q77" s="357" t="s">
        <v>317</v>
      </c>
      <c r="R77" s="358"/>
      <c r="S77" s="45"/>
    </row>
    <row r="78" spans="1:19" ht="79.5" customHeight="1" hidden="1">
      <c r="A78" s="359" t="s">
        <v>282</v>
      </c>
      <c r="B78" s="357" t="s">
        <v>283</v>
      </c>
      <c r="C78" s="260" t="s">
        <v>130</v>
      </c>
      <c r="D78" s="261"/>
      <c r="E78" s="364"/>
      <c r="F78" s="364"/>
      <c r="G78" s="365"/>
      <c r="H78" s="365"/>
      <c r="I78" s="366"/>
      <c r="J78" s="366"/>
      <c r="K78" s="365"/>
      <c r="L78" s="367"/>
      <c r="M78" s="366"/>
      <c r="N78" s="366"/>
      <c r="O78" s="371"/>
      <c r="P78" s="371"/>
      <c r="Q78" s="366"/>
      <c r="R78" s="366"/>
      <c r="S78" s="45"/>
    </row>
    <row r="79" spans="1:19" ht="79.5" customHeight="1" hidden="1">
      <c r="A79" s="360"/>
      <c r="B79" s="362"/>
      <c r="C79" s="260" t="s">
        <v>133</v>
      </c>
      <c r="D79" s="261"/>
      <c r="E79" s="347"/>
      <c r="F79" s="347"/>
      <c r="G79" s="368"/>
      <c r="H79" s="368"/>
      <c r="I79" s="368"/>
      <c r="J79" s="368"/>
      <c r="K79" s="368"/>
      <c r="L79" s="368"/>
      <c r="M79" s="369"/>
      <c r="N79" s="369"/>
      <c r="O79" s="370"/>
      <c r="P79" s="370"/>
      <c r="Q79" s="368"/>
      <c r="R79" s="368"/>
      <c r="S79" s="45"/>
    </row>
    <row r="80" spans="1:19" ht="83.25" customHeight="1" hidden="1">
      <c r="A80" s="360"/>
      <c r="B80" s="362"/>
      <c r="C80" s="260" t="s">
        <v>134</v>
      </c>
      <c r="D80" s="261"/>
      <c r="E80" s="343"/>
      <c r="F80" s="343"/>
      <c r="G80" s="347"/>
      <c r="H80" s="345"/>
      <c r="I80" s="368"/>
      <c r="J80" s="368"/>
      <c r="K80" s="368"/>
      <c r="L80" s="368"/>
      <c r="M80" s="369"/>
      <c r="N80" s="369"/>
      <c r="O80" s="369"/>
      <c r="P80" s="369"/>
      <c r="Q80" s="368"/>
      <c r="R80" s="368"/>
      <c r="S80" s="45"/>
    </row>
    <row r="81" spans="1:19" ht="72" customHeight="1" hidden="1" thickBot="1">
      <c r="A81" s="361"/>
      <c r="B81" s="363"/>
      <c r="C81" s="260" t="s">
        <v>1</v>
      </c>
      <c r="D81" s="261"/>
      <c r="E81" s="372"/>
      <c r="F81" s="372"/>
      <c r="G81" s="368"/>
      <c r="H81" s="368"/>
      <c r="I81" s="368"/>
      <c r="J81" s="368"/>
      <c r="K81" s="368"/>
      <c r="L81" s="368"/>
      <c r="M81" s="373"/>
      <c r="N81" s="373"/>
      <c r="O81" s="374"/>
      <c r="P81" s="374"/>
      <c r="Q81" s="368"/>
      <c r="R81" s="368"/>
      <c r="S81" s="45"/>
    </row>
    <row r="82" spans="1:19" ht="28.5" customHeight="1" thickBot="1">
      <c r="A82" s="42"/>
      <c r="B82" s="42"/>
      <c r="C82" s="42"/>
      <c r="D82" s="43"/>
      <c r="E82" s="42"/>
      <c r="F82" s="43"/>
      <c r="G82" s="42"/>
      <c r="H82" s="43"/>
      <c r="I82" s="42"/>
      <c r="J82" s="44"/>
      <c r="K82" s="42"/>
      <c r="L82" s="44"/>
      <c r="N82" s="45"/>
      <c r="P82" s="41"/>
      <c r="S82" s="45"/>
    </row>
    <row r="83" spans="1:19" ht="62.25" customHeight="1">
      <c r="A83" s="193" t="s">
        <v>211</v>
      </c>
      <c r="B83" s="259"/>
      <c r="C83" s="270" t="s">
        <v>505</v>
      </c>
      <c r="D83" s="235">
        <v>660</v>
      </c>
      <c r="E83" s="270" t="s">
        <v>511</v>
      </c>
      <c r="F83" s="235">
        <f>+Árak!D59</f>
        <v>630</v>
      </c>
      <c r="G83" s="270" t="s">
        <v>517</v>
      </c>
      <c r="H83" s="235">
        <f>+Árak!E59</f>
        <v>530</v>
      </c>
      <c r="I83" s="270" t="s">
        <v>523</v>
      </c>
      <c r="J83" s="235">
        <f>+Árak!F59</f>
        <v>545</v>
      </c>
      <c r="K83" s="270" t="s">
        <v>529</v>
      </c>
      <c r="L83" s="236">
        <f>+Árak!G59</f>
        <v>460</v>
      </c>
      <c r="M83" s="227"/>
      <c r="N83" s="236">
        <f>+Árak!I59</f>
        <v>0</v>
      </c>
      <c r="P83" s="41"/>
      <c r="S83" s="45"/>
    </row>
    <row r="84" spans="1:19" ht="62.25" customHeight="1">
      <c r="A84" s="193" t="s">
        <v>212</v>
      </c>
      <c r="B84" s="195"/>
      <c r="C84" s="284" t="s">
        <v>506</v>
      </c>
      <c r="D84" s="235">
        <v>1075</v>
      </c>
      <c r="E84" s="286" t="s">
        <v>512</v>
      </c>
      <c r="F84" s="235">
        <f>+Árak!D60</f>
        <v>1105</v>
      </c>
      <c r="G84" s="286" t="s">
        <v>518</v>
      </c>
      <c r="H84" s="235">
        <f>+Árak!E60</f>
        <v>1190</v>
      </c>
      <c r="I84" s="286" t="s">
        <v>524</v>
      </c>
      <c r="J84" s="235">
        <f>+Árak!F60</f>
        <v>990</v>
      </c>
      <c r="K84" s="286" t="s">
        <v>530</v>
      </c>
      <c r="L84" s="236">
        <f>+Árak!G60</f>
        <v>1090</v>
      </c>
      <c r="M84" s="286" t="s">
        <v>535</v>
      </c>
      <c r="N84" s="236">
        <v>990</v>
      </c>
      <c r="P84" s="41"/>
      <c r="S84" s="45"/>
    </row>
    <row r="85" spans="1:19" ht="62.25" customHeight="1">
      <c r="A85" s="193" t="s">
        <v>213</v>
      </c>
      <c r="B85" s="195"/>
      <c r="C85" s="284" t="s">
        <v>507</v>
      </c>
      <c r="D85" s="235">
        <f>+Árak!C61</f>
        <v>1045</v>
      </c>
      <c r="E85" s="286" t="s">
        <v>513</v>
      </c>
      <c r="F85" s="235">
        <f>+Árak!D61</f>
        <v>990</v>
      </c>
      <c r="G85" s="286" t="s">
        <v>519</v>
      </c>
      <c r="H85" s="235">
        <f>+Árak!E61</f>
        <v>1075</v>
      </c>
      <c r="I85" s="286" t="s">
        <v>525</v>
      </c>
      <c r="J85" s="235">
        <f>+Árak!F61</f>
        <v>995</v>
      </c>
      <c r="K85" s="286" t="s">
        <v>531</v>
      </c>
      <c r="L85" s="236">
        <f>+Árak!G61</f>
        <v>1095</v>
      </c>
      <c r="M85" s="237"/>
      <c r="N85" s="236">
        <f>+Árak!I61</f>
        <v>0</v>
      </c>
      <c r="P85" s="41"/>
      <c r="S85" s="45"/>
    </row>
    <row r="86" spans="1:19" ht="62.25" customHeight="1">
      <c r="A86" s="193" t="s">
        <v>214</v>
      </c>
      <c r="B86" s="195"/>
      <c r="C86" s="284" t="s">
        <v>508</v>
      </c>
      <c r="D86" s="235">
        <f>+Árak!C62</f>
        <v>990</v>
      </c>
      <c r="E86" s="286" t="s">
        <v>514</v>
      </c>
      <c r="F86" s="235">
        <f>+Árak!D62</f>
        <v>1130</v>
      </c>
      <c r="G86" s="286" t="s">
        <v>520</v>
      </c>
      <c r="H86" s="235">
        <f>+Árak!E62</f>
        <v>890</v>
      </c>
      <c r="I86" s="286" t="s">
        <v>526</v>
      </c>
      <c r="J86" s="235">
        <f>+Árak!F62</f>
        <v>990</v>
      </c>
      <c r="K86" s="286" t="s">
        <v>532</v>
      </c>
      <c r="L86" s="236">
        <f>+Árak!G62</f>
        <v>1105</v>
      </c>
      <c r="M86" s="237"/>
      <c r="N86" s="236">
        <f>+Árak!I62</f>
        <v>0</v>
      </c>
      <c r="P86" s="41"/>
      <c r="S86" s="45"/>
    </row>
    <row r="87" spans="1:19" ht="58.5" customHeight="1">
      <c r="A87" s="193" t="s">
        <v>215</v>
      </c>
      <c r="B87" s="195"/>
      <c r="C87" s="284" t="s">
        <v>509</v>
      </c>
      <c r="D87" s="235">
        <f>+Árak!C63</f>
        <v>1095</v>
      </c>
      <c r="E87" s="286" t="s">
        <v>515</v>
      </c>
      <c r="F87" s="235">
        <f>+Árak!D63</f>
        <v>1075</v>
      </c>
      <c r="G87" s="286" t="s">
        <v>521</v>
      </c>
      <c r="H87" s="235">
        <f>+Árak!E63</f>
        <v>995</v>
      </c>
      <c r="I87" s="286" t="s">
        <v>527</v>
      </c>
      <c r="J87" s="235">
        <f>+Árak!F63</f>
        <v>975</v>
      </c>
      <c r="K87" s="286" t="s">
        <v>533</v>
      </c>
      <c r="L87" s="236">
        <f>+Árak!G63</f>
        <v>990</v>
      </c>
      <c r="M87" s="286" t="s">
        <v>536</v>
      </c>
      <c r="N87" s="236">
        <v>1090</v>
      </c>
      <c r="P87" s="41"/>
      <c r="S87" s="45"/>
    </row>
    <row r="88" spans="1:19" ht="62.25" customHeight="1" thickBot="1">
      <c r="A88" s="194" t="s">
        <v>216</v>
      </c>
      <c r="B88" s="196"/>
      <c r="C88" s="285" t="s">
        <v>510</v>
      </c>
      <c r="D88" s="235">
        <f>+Árak!C64</f>
        <v>1090</v>
      </c>
      <c r="E88" s="287" t="s">
        <v>516</v>
      </c>
      <c r="F88" s="235">
        <f>+Árak!D64</f>
        <v>975</v>
      </c>
      <c r="G88" s="287" t="s">
        <v>522</v>
      </c>
      <c r="H88" s="235">
        <f>+Árak!E64</f>
        <v>990</v>
      </c>
      <c r="I88" s="287" t="s">
        <v>528</v>
      </c>
      <c r="J88" s="235">
        <f>+Árak!F64</f>
        <v>980</v>
      </c>
      <c r="K88" s="287" t="s">
        <v>534</v>
      </c>
      <c r="L88" s="236">
        <f>+Árak!G64</f>
        <v>1090</v>
      </c>
      <c r="M88" s="238"/>
      <c r="N88" s="236">
        <f>+Árak!I64</f>
        <v>0</v>
      </c>
      <c r="P88" s="41"/>
      <c r="S88" s="45"/>
    </row>
    <row r="89" spans="1:19" ht="13.5" customHeight="1">
      <c r="A89" s="1"/>
      <c r="C89" s="42"/>
      <c r="D89" s="43"/>
      <c r="E89" s="42"/>
      <c r="F89" s="43"/>
      <c r="G89" s="42"/>
      <c r="H89" s="43"/>
      <c r="I89" s="42"/>
      <c r="J89" s="44"/>
      <c r="K89" s="42"/>
      <c r="L89" s="44"/>
      <c r="N89" s="45"/>
      <c r="P89" s="41"/>
      <c r="S89" s="45"/>
    </row>
    <row r="90" spans="1:19" ht="15" customHeight="1">
      <c r="A90" s="174" t="s">
        <v>237</v>
      </c>
      <c r="B90" s="175"/>
      <c r="C90" s="176" t="s">
        <v>251</v>
      </c>
      <c r="D90" s="163">
        <v>99</v>
      </c>
      <c r="E90" s="176" t="s">
        <v>251</v>
      </c>
      <c r="F90" s="163">
        <v>99</v>
      </c>
      <c r="G90" s="176" t="s">
        <v>251</v>
      </c>
      <c r="H90" s="163">
        <v>99</v>
      </c>
      <c r="I90" s="176" t="s">
        <v>251</v>
      </c>
      <c r="J90" s="163">
        <v>99</v>
      </c>
      <c r="K90" s="176" t="s">
        <v>251</v>
      </c>
      <c r="L90" s="163">
        <v>99</v>
      </c>
      <c r="N90" s="45"/>
      <c r="P90" s="41"/>
      <c r="S90" s="45"/>
    </row>
    <row r="91" spans="1:19" ht="15" customHeight="1">
      <c r="A91" s="174" t="s">
        <v>238</v>
      </c>
      <c r="B91" s="175"/>
      <c r="C91" s="176" t="s">
        <v>252</v>
      </c>
      <c r="D91" s="163">
        <v>99</v>
      </c>
      <c r="E91" s="176" t="s">
        <v>252</v>
      </c>
      <c r="F91" s="163">
        <v>99</v>
      </c>
      <c r="G91" s="176" t="s">
        <v>252</v>
      </c>
      <c r="H91" s="163">
        <v>99</v>
      </c>
      <c r="I91" s="176" t="s">
        <v>252</v>
      </c>
      <c r="J91" s="163">
        <v>99</v>
      </c>
      <c r="K91" s="176" t="s">
        <v>252</v>
      </c>
      <c r="L91" s="163">
        <v>99</v>
      </c>
      <c r="N91" s="45"/>
      <c r="P91" s="41"/>
      <c r="S91" s="45"/>
    </row>
    <row r="92" spans="1:16" ht="30" customHeight="1">
      <c r="A92" s="174" t="s">
        <v>239</v>
      </c>
      <c r="B92" s="175"/>
      <c r="C92" s="176" t="s">
        <v>253</v>
      </c>
      <c r="D92" s="163">
        <v>99</v>
      </c>
      <c r="E92" s="176" t="s">
        <v>253</v>
      </c>
      <c r="F92" s="163">
        <v>99</v>
      </c>
      <c r="G92" s="176" t="s">
        <v>253</v>
      </c>
      <c r="H92" s="163">
        <v>99</v>
      </c>
      <c r="I92" s="176" t="s">
        <v>253</v>
      </c>
      <c r="J92" s="163">
        <v>99</v>
      </c>
      <c r="K92" s="176" t="s">
        <v>253</v>
      </c>
      <c r="L92" s="163">
        <v>99</v>
      </c>
      <c r="P92" s="41"/>
    </row>
    <row r="93" spans="1:12" ht="30" customHeight="1">
      <c r="A93" s="174" t="s">
        <v>240</v>
      </c>
      <c r="B93" s="175"/>
      <c r="C93" s="176" t="s">
        <v>311</v>
      </c>
      <c r="D93" s="163">
        <v>99</v>
      </c>
      <c r="E93" s="176" t="s">
        <v>311</v>
      </c>
      <c r="F93" s="163">
        <v>99</v>
      </c>
      <c r="G93" s="176" t="s">
        <v>311</v>
      </c>
      <c r="H93" s="163">
        <v>99</v>
      </c>
      <c r="I93" s="176" t="s">
        <v>311</v>
      </c>
      <c r="J93" s="163">
        <v>99</v>
      </c>
      <c r="K93" s="176" t="s">
        <v>311</v>
      </c>
      <c r="L93" s="163">
        <v>99</v>
      </c>
    </row>
    <row r="94" spans="1:12" ht="15" customHeight="1">
      <c r="A94" s="174" t="s">
        <v>241</v>
      </c>
      <c r="B94" s="175"/>
      <c r="C94" s="176" t="s">
        <v>254</v>
      </c>
      <c r="D94" s="163">
        <v>99</v>
      </c>
      <c r="E94" s="176" t="s">
        <v>254</v>
      </c>
      <c r="F94" s="163">
        <v>99</v>
      </c>
      <c r="G94" s="176" t="s">
        <v>254</v>
      </c>
      <c r="H94" s="163">
        <v>99</v>
      </c>
      <c r="I94" s="176" t="s">
        <v>254</v>
      </c>
      <c r="J94" s="163">
        <v>99</v>
      </c>
      <c r="K94" s="176" t="s">
        <v>254</v>
      </c>
      <c r="L94" s="163">
        <v>99</v>
      </c>
    </row>
    <row r="95" spans="1:12" ht="30" customHeight="1">
      <c r="A95" s="174" t="s">
        <v>242</v>
      </c>
      <c r="B95" s="175"/>
      <c r="C95" s="176" t="s">
        <v>255</v>
      </c>
      <c r="D95" s="163">
        <v>99</v>
      </c>
      <c r="E95" s="176" t="s">
        <v>255</v>
      </c>
      <c r="F95" s="163">
        <v>99</v>
      </c>
      <c r="G95" s="176" t="s">
        <v>255</v>
      </c>
      <c r="H95" s="163">
        <v>99</v>
      </c>
      <c r="I95" s="176" t="s">
        <v>255</v>
      </c>
      <c r="J95" s="163">
        <v>99</v>
      </c>
      <c r="K95" s="176" t="s">
        <v>255</v>
      </c>
      <c r="L95" s="163">
        <v>99</v>
      </c>
    </row>
    <row r="96" spans="1:12" ht="41.25" customHeight="1">
      <c r="A96" s="174" t="s">
        <v>243</v>
      </c>
      <c r="B96" s="175"/>
      <c r="C96" s="176" t="s">
        <v>256</v>
      </c>
      <c r="D96" s="163">
        <v>199</v>
      </c>
      <c r="E96" s="176" t="s">
        <v>256</v>
      </c>
      <c r="F96" s="163">
        <v>199</v>
      </c>
      <c r="G96" s="176" t="s">
        <v>256</v>
      </c>
      <c r="H96" s="163">
        <v>199</v>
      </c>
      <c r="I96" s="176" t="s">
        <v>256</v>
      </c>
      <c r="J96" s="163">
        <v>199</v>
      </c>
      <c r="K96" s="176" t="s">
        <v>256</v>
      </c>
      <c r="L96" s="163">
        <v>199</v>
      </c>
    </row>
    <row r="97" spans="1:12" ht="12.75" customHeight="1">
      <c r="A97" s="174" t="s">
        <v>250</v>
      </c>
      <c r="B97" s="175"/>
      <c r="C97" s="176" t="s">
        <v>257</v>
      </c>
      <c r="D97" s="163">
        <v>199</v>
      </c>
      <c r="E97" s="176" t="s">
        <v>257</v>
      </c>
      <c r="F97" s="163">
        <v>199</v>
      </c>
      <c r="G97" s="176" t="s">
        <v>257</v>
      </c>
      <c r="H97" s="163">
        <v>199</v>
      </c>
      <c r="I97" s="176" t="s">
        <v>257</v>
      </c>
      <c r="J97" s="44">
        <v>199</v>
      </c>
      <c r="K97" s="176" t="s">
        <v>257</v>
      </c>
      <c r="L97" s="163">
        <v>199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3.5" customHeight="1"/>
    <row r="111" ht="13.5" customHeight="1"/>
    <row r="112" ht="12.75" customHeight="1"/>
    <row r="113" ht="12.75" customHeight="1"/>
    <row r="114" ht="12.75" customHeight="1"/>
  </sheetData>
  <sheetProtection selectLockedCells="1" selectUnlockedCells="1"/>
  <mergeCells count="109">
    <mergeCell ref="Q81:R81"/>
    <mergeCell ref="E80:F80"/>
    <mergeCell ref="G80:H80"/>
    <mergeCell ref="E81:F81"/>
    <mergeCell ref="G81:H81"/>
    <mergeCell ref="I81:J81"/>
    <mergeCell ref="K81:L81"/>
    <mergeCell ref="M81:N81"/>
    <mergeCell ref="O81:P81"/>
    <mergeCell ref="I80:J80"/>
    <mergeCell ref="K80:L80"/>
    <mergeCell ref="M80:N80"/>
    <mergeCell ref="O80:P80"/>
    <mergeCell ref="O78:P78"/>
    <mergeCell ref="Q78:R78"/>
    <mergeCell ref="Q79:R79"/>
    <mergeCell ref="Q80:R80"/>
    <mergeCell ref="E79:F79"/>
    <mergeCell ref="G79:H79"/>
    <mergeCell ref="I79:J79"/>
    <mergeCell ref="K79:L79"/>
    <mergeCell ref="M79:N79"/>
    <mergeCell ref="O79:P79"/>
    <mergeCell ref="M77:N77"/>
    <mergeCell ref="O77:P77"/>
    <mergeCell ref="Q77:R77"/>
    <mergeCell ref="A78:A81"/>
    <mergeCell ref="B78:B81"/>
    <mergeCell ref="E78:F78"/>
    <mergeCell ref="G78:H78"/>
    <mergeCell ref="I78:J78"/>
    <mergeCell ref="K78:L78"/>
    <mergeCell ref="M78:N78"/>
    <mergeCell ref="B71:B74"/>
    <mergeCell ref="A71:A74"/>
    <mergeCell ref="Q70:R70"/>
    <mergeCell ref="Q71:R71"/>
    <mergeCell ref="Q72:R72"/>
    <mergeCell ref="Q73:R73"/>
    <mergeCell ref="Q74:R74"/>
    <mergeCell ref="E74:F74"/>
    <mergeCell ref="G74:H74"/>
    <mergeCell ref="I74:J74"/>
    <mergeCell ref="K74:L74"/>
    <mergeCell ref="M74:N74"/>
    <mergeCell ref="O74:P74"/>
    <mergeCell ref="E73:F73"/>
    <mergeCell ref="G73:H73"/>
    <mergeCell ref="I73:J73"/>
    <mergeCell ref="K73:L73"/>
    <mergeCell ref="M73:N73"/>
    <mergeCell ref="O73:P73"/>
    <mergeCell ref="E72:F72"/>
    <mergeCell ref="G72:H72"/>
    <mergeCell ref="I72:J72"/>
    <mergeCell ref="K72:L72"/>
    <mergeCell ref="M72:N72"/>
    <mergeCell ref="O72:P72"/>
    <mergeCell ref="O70:P70"/>
    <mergeCell ref="E71:F71"/>
    <mergeCell ref="G71:H71"/>
    <mergeCell ref="I71:J71"/>
    <mergeCell ref="K71:L71"/>
    <mergeCell ref="M71:N71"/>
    <mergeCell ref="O71:P71"/>
    <mergeCell ref="D32:D33"/>
    <mergeCell ref="F32:F33"/>
    <mergeCell ref="H32:H33"/>
    <mergeCell ref="J32:J33"/>
    <mergeCell ref="L32:L33"/>
    <mergeCell ref="M70:N70"/>
    <mergeCell ref="D25:D26"/>
    <mergeCell ref="F25:F26"/>
    <mergeCell ref="H25:H26"/>
    <mergeCell ref="J25:J26"/>
    <mergeCell ref="L25:L26"/>
    <mergeCell ref="D28:D29"/>
    <mergeCell ref="F28:F29"/>
    <mergeCell ref="H28:H29"/>
    <mergeCell ref="J28:J29"/>
    <mergeCell ref="L28:L29"/>
    <mergeCell ref="D15:D16"/>
    <mergeCell ref="F15:F16"/>
    <mergeCell ref="H15:H16"/>
    <mergeCell ref="J15:J16"/>
    <mergeCell ref="L15:L16"/>
    <mergeCell ref="D22:D23"/>
    <mergeCell ref="F22:F23"/>
    <mergeCell ref="H22:H23"/>
    <mergeCell ref="J22:J23"/>
    <mergeCell ref="L22:L23"/>
    <mergeCell ref="D12:D13"/>
    <mergeCell ref="F12:F13"/>
    <mergeCell ref="H12:H13"/>
    <mergeCell ref="J12:J13"/>
    <mergeCell ref="K12:K13"/>
    <mergeCell ref="L12:L13"/>
    <mergeCell ref="A2:B2"/>
    <mergeCell ref="C2:D2"/>
    <mergeCell ref="E2:F2"/>
    <mergeCell ref="G2:H2"/>
    <mergeCell ref="I2:J2"/>
    <mergeCell ref="K2:L2"/>
    <mergeCell ref="E75:F75"/>
    <mergeCell ref="G75:H75"/>
    <mergeCell ref="I75:J75"/>
    <mergeCell ref="K75:L75"/>
    <mergeCell ref="O75:P75"/>
    <mergeCell ref="Q75:R75"/>
  </mergeCells>
  <printOptions gridLines="1"/>
  <pageMargins left="0.75" right="0.75" top="1" bottom="1" header="0.5118055555555555" footer="0.5118055555555555"/>
  <pageSetup horizontalDpi="600" verticalDpi="600" orientation="portrait" paperSize="9" scale="27" r:id="rId2"/>
  <rowBreaks count="3" manualBreakCount="3">
    <brk id="30" max="17" man="1"/>
    <brk id="48" max="17" man="1"/>
    <brk id="57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2"/>
  <sheetViews>
    <sheetView zoomScale="70" zoomScaleNormal="70" zoomScalePageLayoutView="0" workbookViewId="0" topLeftCell="A1">
      <selection activeCell="J64" sqref="J64"/>
    </sheetView>
  </sheetViews>
  <sheetFormatPr defaultColWidth="9.140625" defaultRowHeight="12.75"/>
  <cols>
    <col min="1" max="1" width="4.8515625" style="46" customWidth="1"/>
    <col min="2" max="3" width="13.57421875" style="47" customWidth="1"/>
    <col min="4" max="4" width="8.7109375" style="47" customWidth="1"/>
    <col min="5" max="5" width="6.00390625" style="47" customWidth="1"/>
    <col min="6" max="6" width="8.7109375" style="47" customWidth="1"/>
    <col min="7" max="7" width="6.7109375" style="47" customWidth="1"/>
    <col min="8" max="8" width="8.7109375" style="47" customWidth="1"/>
    <col min="9" max="9" width="6.28125" style="47" customWidth="1"/>
    <col min="10" max="10" width="8.7109375" style="47" customWidth="1"/>
    <col min="11" max="11" width="5.8515625" style="47" customWidth="1"/>
    <col min="12" max="12" width="8.7109375" style="47" customWidth="1"/>
    <col min="13" max="13" width="6.7109375" style="47" customWidth="1"/>
    <col min="14" max="14" width="9.00390625" style="46" customWidth="1"/>
    <col min="15" max="15" width="5.57421875" style="47" customWidth="1"/>
    <col min="16" max="16" width="9.28125" style="47" customWidth="1"/>
    <col min="17" max="17" width="5.140625" style="47" customWidth="1"/>
    <col min="18" max="16384" width="9.140625" style="47" customWidth="1"/>
  </cols>
  <sheetData>
    <row r="1" spans="1:17" ht="23.25" customHeight="1">
      <c r="A1" s="375" t="s">
        <v>135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</row>
    <row r="2" spans="1:17" s="49" customFormat="1" ht="19.5" customHeight="1" thickBot="1">
      <c r="A2" s="48"/>
      <c r="B2" s="376" t="str">
        <f>+Étlap!A2</f>
        <v>40. hét</v>
      </c>
      <c r="C2" s="376"/>
      <c r="D2" s="377" t="s">
        <v>136</v>
      </c>
      <c r="E2" s="377"/>
      <c r="F2" s="377" t="s">
        <v>137</v>
      </c>
      <c r="G2" s="377"/>
      <c r="H2" s="377" t="s">
        <v>138</v>
      </c>
      <c r="I2" s="377"/>
      <c r="J2" s="377" t="s">
        <v>139</v>
      </c>
      <c r="K2" s="377"/>
      <c r="L2" s="378" t="s">
        <v>140</v>
      </c>
      <c r="M2" s="378"/>
      <c r="N2" s="379" t="s">
        <v>141</v>
      </c>
      <c r="O2" s="379"/>
      <c r="P2" s="378" t="s">
        <v>142</v>
      </c>
      <c r="Q2" s="378"/>
    </row>
    <row r="3" spans="1:17" s="49" customFormat="1" ht="19.5" customHeight="1">
      <c r="A3" s="50" t="s">
        <v>0</v>
      </c>
      <c r="B3" s="380" t="s">
        <v>279</v>
      </c>
      <c r="C3" s="380"/>
      <c r="D3" s="321"/>
      <c r="E3" s="51" t="s">
        <v>0</v>
      </c>
      <c r="F3" s="52"/>
      <c r="G3" s="51" t="s">
        <v>0</v>
      </c>
      <c r="H3" s="52"/>
      <c r="I3" s="51" t="s">
        <v>0</v>
      </c>
      <c r="J3" s="52"/>
      <c r="K3" s="51" t="s">
        <v>0</v>
      </c>
      <c r="L3" s="53"/>
      <c r="M3" s="54" t="s">
        <v>0</v>
      </c>
      <c r="N3" s="55"/>
      <c r="O3" s="56"/>
      <c r="P3" s="57"/>
      <c r="Q3" s="58"/>
    </row>
    <row r="4" spans="1:17" s="49" customFormat="1" ht="19.5" customHeight="1">
      <c r="A4" s="50" t="s">
        <v>5</v>
      </c>
      <c r="B4" s="381" t="s">
        <v>279</v>
      </c>
      <c r="C4" s="381"/>
      <c r="D4" s="321"/>
      <c r="E4" s="59" t="s">
        <v>5</v>
      </c>
      <c r="F4" s="60"/>
      <c r="G4" s="59" t="s">
        <v>5</v>
      </c>
      <c r="H4" s="60"/>
      <c r="I4" s="59" t="s">
        <v>5</v>
      </c>
      <c r="J4" s="60"/>
      <c r="K4" s="59" t="s">
        <v>5</v>
      </c>
      <c r="L4" s="61"/>
      <c r="M4" s="62" t="s">
        <v>5</v>
      </c>
      <c r="N4" s="55"/>
      <c r="O4" s="56"/>
      <c r="P4" s="56"/>
      <c r="Q4" s="63"/>
    </row>
    <row r="5" spans="1:17" s="70" customFormat="1" ht="22.5" customHeight="1">
      <c r="A5" s="64" t="s">
        <v>8</v>
      </c>
      <c r="B5" s="382" t="s">
        <v>9</v>
      </c>
      <c r="C5" s="382"/>
      <c r="D5" s="321"/>
      <c r="E5" s="66" t="s">
        <v>8</v>
      </c>
      <c r="F5" s="65"/>
      <c r="G5" s="66" t="s">
        <v>8</v>
      </c>
      <c r="H5" s="65"/>
      <c r="I5" s="66" t="s">
        <v>8</v>
      </c>
      <c r="J5" s="65"/>
      <c r="K5" s="67" t="s">
        <v>8</v>
      </c>
      <c r="L5" s="68"/>
      <c r="M5" s="67" t="s">
        <v>8</v>
      </c>
      <c r="N5" s="55"/>
      <c r="O5" s="69"/>
      <c r="P5" s="56"/>
      <c r="Q5" s="63"/>
    </row>
    <row r="6" spans="1:17" s="70" customFormat="1" ht="22.5" customHeight="1">
      <c r="A6" s="50" t="s">
        <v>10</v>
      </c>
      <c r="B6" s="381" t="s">
        <v>9</v>
      </c>
      <c r="C6" s="381"/>
      <c r="D6" s="321"/>
      <c r="E6" s="59" t="s">
        <v>10</v>
      </c>
      <c r="F6" s="60"/>
      <c r="G6" s="59" t="s">
        <v>10</v>
      </c>
      <c r="H6" s="60"/>
      <c r="I6" s="59" t="s">
        <v>10</v>
      </c>
      <c r="J6" s="60"/>
      <c r="K6" s="62" t="s">
        <v>10</v>
      </c>
      <c r="L6" s="61"/>
      <c r="M6" s="62" t="s">
        <v>10</v>
      </c>
      <c r="N6" s="55"/>
      <c r="O6" s="69"/>
      <c r="P6" s="56"/>
      <c r="Q6" s="63"/>
    </row>
    <row r="7" spans="1:17" s="70" customFormat="1" ht="22.5" customHeight="1">
      <c r="A7" s="50" t="s">
        <v>11</v>
      </c>
      <c r="B7" s="71" t="s">
        <v>9</v>
      </c>
      <c r="C7" s="72"/>
      <c r="D7" s="321"/>
      <c r="E7" s="59" t="s">
        <v>11</v>
      </c>
      <c r="F7" s="60"/>
      <c r="G7" s="59" t="s">
        <v>11</v>
      </c>
      <c r="H7" s="60"/>
      <c r="I7" s="59" t="s">
        <v>11</v>
      </c>
      <c r="J7" s="60"/>
      <c r="K7" s="62" t="s">
        <v>11</v>
      </c>
      <c r="L7" s="61"/>
      <c r="M7" s="62" t="s">
        <v>11</v>
      </c>
      <c r="N7" s="55"/>
      <c r="O7" s="69"/>
      <c r="P7" s="56"/>
      <c r="Q7" s="63"/>
    </row>
    <row r="8" spans="1:17" s="70" customFormat="1" ht="22.5" customHeight="1">
      <c r="A8" s="50" t="s">
        <v>13</v>
      </c>
      <c r="B8" s="381" t="s">
        <v>14</v>
      </c>
      <c r="C8" s="381"/>
      <c r="D8" s="321"/>
      <c r="E8" s="59" t="s">
        <v>13</v>
      </c>
      <c r="F8" s="60"/>
      <c r="G8" s="59" t="s">
        <v>13</v>
      </c>
      <c r="H8" s="60"/>
      <c r="I8" s="59" t="s">
        <v>13</v>
      </c>
      <c r="J8" s="60"/>
      <c r="K8" s="62" t="s">
        <v>13</v>
      </c>
      <c r="L8" s="61"/>
      <c r="M8" s="62" t="s">
        <v>13</v>
      </c>
      <c r="N8" s="55"/>
      <c r="O8" s="69"/>
      <c r="P8" s="56"/>
      <c r="Q8" s="63"/>
    </row>
    <row r="9" spans="1:17" s="70" customFormat="1" ht="22.5" customHeight="1">
      <c r="A9" s="50" t="s">
        <v>15</v>
      </c>
      <c r="B9" s="381" t="s">
        <v>16</v>
      </c>
      <c r="C9" s="381"/>
      <c r="D9" s="321"/>
      <c r="E9" s="59" t="s">
        <v>15</v>
      </c>
      <c r="F9" s="60"/>
      <c r="G9" s="59" t="s">
        <v>15</v>
      </c>
      <c r="H9" s="60"/>
      <c r="I9" s="59" t="s">
        <v>15</v>
      </c>
      <c r="J9" s="60"/>
      <c r="K9" s="62" t="s">
        <v>15</v>
      </c>
      <c r="L9" s="61"/>
      <c r="M9" s="62" t="s">
        <v>15</v>
      </c>
      <c r="N9" s="55"/>
      <c r="O9" s="69"/>
      <c r="P9" s="56"/>
      <c r="Q9" s="63"/>
    </row>
    <row r="10" spans="1:17" s="70" customFormat="1" ht="22.5" customHeight="1">
      <c r="A10" s="50" t="s">
        <v>21</v>
      </c>
      <c r="B10" s="381" t="s">
        <v>22</v>
      </c>
      <c r="C10" s="381"/>
      <c r="D10" s="321"/>
      <c r="E10" s="59" t="s">
        <v>21</v>
      </c>
      <c r="F10" s="60"/>
      <c r="G10" s="59" t="s">
        <v>21</v>
      </c>
      <c r="H10" s="60"/>
      <c r="I10" s="59" t="s">
        <v>21</v>
      </c>
      <c r="J10" s="73"/>
      <c r="K10" s="62" t="s">
        <v>21</v>
      </c>
      <c r="L10" s="74"/>
      <c r="M10" s="62" t="s">
        <v>21</v>
      </c>
      <c r="N10" s="55"/>
      <c r="O10" s="69"/>
      <c r="P10" s="56"/>
      <c r="Q10" s="63"/>
    </row>
    <row r="11" spans="1:17" s="70" customFormat="1" ht="22.5" customHeight="1">
      <c r="A11" s="50" t="s">
        <v>143</v>
      </c>
      <c r="B11" s="381" t="s">
        <v>30</v>
      </c>
      <c r="C11" s="381"/>
      <c r="D11" s="321"/>
      <c r="E11" s="59" t="s">
        <v>143</v>
      </c>
      <c r="F11" s="60"/>
      <c r="G11" s="59" t="s">
        <v>143</v>
      </c>
      <c r="H11" s="60"/>
      <c r="I11" s="59" t="s">
        <v>143</v>
      </c>
      <c r="J11" s="60"/>
      <c r="K11" s="62" t="s">
        <v>143</v>
      </c>
      <c r="L11" s="61"/>
      <c r="M11" s="62" t="s">
        <v>143</v>
      </c>
      <c r="N11" s="55"/>
      <c r="O11" s="69"/>
      <c r="P11" s="56"/>
      <c r="Q11" s="63"/>
    </row>
    <row r="12" spans="1:17" s="70" customFormat="1" ht="22.5" customHeight="1">
      <c r="A12" s="50" t="s">
        <v>144</v>
      </c>
      <c r="B12" s="381" t="s">
        <v>30</v>
      </c>
      <c r="C12" s="381"/>
      <c r="D12" s="321"/>
      <c r="E12" s="59" t="s">
        <v>144</v>
      </c>
      <c r="F12" s="60"/>
      <c r="G12" s="59" t="s">
        <v>144</v>
      </c>
      <c r="H12" s="60"/>
      <c r="I12" s="59" t="s">
        <v>144</v>
      </c>
      <c r="J12" s="60"/>
      <c r="K12" s="59" t="s">
        <v>144</v>
      </c>
      <c r="L12" s="75"/>
      <c r="M12" s="62" t="s">
        <v>144</v>
      </c>
      <c r="N12" s="55"/>
      <c r="O12" s="69"/>
      <c r="P12" s="56"/>
      <c r="Q12" s="63"/>
    </row>
    <row r="13" spans="1:17" s="70" customFormat="1" ht="22.5" customHeight="1">
      <c r="A13" s="50" t="s">
        <v>145</v>
      </c>
      <c r="B13" s="381" t="s">
        <v>30</v>
      </c>
      <c r="C13" s="381"/>
      <c r="D13" s="321"/>
      <c r="E13" s="59" t="s">
        <v>145</v>
      </c>
      <c r="F13" s="60"/>
      <c r="G13" s="59" t="s">
        <v>145</v>
      </c>
      <c r="H13" s="60"/>
      <c r="I13" s="59" t="s">
        <v>145</v>
      </c>
      <c r="J13" s="60"/>
      <c r="K13" s="59" t="s">
        <v>145</v>
      </c>
      <c r="L13" s="60"/>
      <c r="M13" s="62" t="s">
        <v>145</v>
      </c>
      <c r="N13" s="55"/>
      <c r="O13" s="69"/>
      <c r="P13" s="56"/>
      <c r="Q13" s="63"/>
    </row>
    <row r="14" spans="1:24" s="70" customFormat="1" ht="22.5" customHeight="1">
      <c r="A14" s="50" t="s">
        <v>146</v>
      </c>
      <c r="B14" s="71" t="s">
        <v>30</v>
      </c>
      <c r="C14" s="72"/>
      <c r="D14" s="321"/>
      <c r="E14" s="59" t="s">
        <v>146</v>
      </c>
      <c r="F14" s="60"/>
      <c r="G14" s="59" t="s">
        <v>146</v>
      </c>
      <c r="H14" s="60"/>
      <c r="I14" s="59" t="s">
        <v>146</v>
      </c>
      <c r="J14" s="60"/>
      <c r="K14" s="62" t="s">
        <v>146</v>
      </c>
      <c r="L14" s="61"/>
      <c r="M14" s="62" t="s">
        <v>146</v>
      </c>
      <c r="N14" s="55"/>
      <c r="O14" s="69"/>
      <c r="P14" s="56"/>
      <c r="Q14" s="63"/>
      <c r="X14" s="76"/>
    </row>
    <row r="15" spans="1:17" s="70" customFormat="1" ht="22.5" customHeight="1">
      <c r="A15" s="50" t="s">
        <v>40</v>
      </c>
      <c r="B15" s="381" t="s">
        <v>41</v>
      </c>
      <c r="C15" s="381"/>
      <c r="D15" s="321"/>
      <c r="E15" s="59" t="s">
        <v>40</v>
      </c>
      <c r="F15" s="60"/>
      <c r="G15" s="59" t="s">
        <v>40</v>
      </c>
      <c r="H15" s="60"/>
      <c r="I15" s="59" t="s">
        <v>40</v>
      </c>
      <c r="J15" s="60"/>
      <c r="K15" s="62" t="s">
        <v>40</v>
      </c>
      <c r="L15" s="61"/>
      <c r="M15" s="62" t="s">
        <v>40</v>
      </c>
      <c r="N15" s="55"/>
      <c r="O15" s="69"/>
      <c r="P15" s="56"/>
      <c r="Q15" s="63"/>
    </row>
    <row r="16" spans="1:17" s="70" customFormat="1" ht="22.5" customHeight="1">
      <c r="A16" s="50" t="s">
        <v>46</v>
      </c>
      <c r="B16" s="381" t="s">
        <v>47</v>
      </c>
      <c r="C16" s="381"/>
      <c r="D16" s="321"/>
      <c r="E16" s="59" t="s">
        <v>46</v>
      </c>
      <c r="F16" s="60"/>
      <c r="G16" s="59" t="s">
        <v>46</v>
      </c>
      <c r="H16" s="60"/>
      <c r="I16" s="59" t="s">
        <v>46</v>
      </c>
      <c r="J16" s="60"/>
      <c r="K16" s="62" t="s">
        <v>46</v>
      </c>
      <c r="L16" s="61"/>
      <c r="M16" s="62" t="s">
        <v>46</v>
      </c>
      <c r="N16" s="55"/>
      <c r="O16" s="69"/>
      <c r="P16" s="56"/>
      <c r="Q16" s="63"/>
    </row>
    <row r="17" spans="1:17" s="70" customFormat="1" ht="22.5" customHeight="1">
      <c r="A17" s="50" t="s">
        <v>51</v>
      </c>
      <c r="B17" s="381" t="s">
        <v>52</v>
      </c>
      <c r="C17" s="381"/>
      <c r="D17" s="321"/>
      <c r="E17" s="59" t="s">
        <v>51</v>
      </c>
      <c r="F17" s="60"/>
      <c r="G17" s="59" t="s">
        <v>51</v>
      </c>
      <c r="H17" s="60"/>
      <c r="I17" s="59" t="s">
        <v>51</v>
      </c>
      <c r="J17" s="60"/>
      <c r="K17" s="62" t="s">
        <v>51</v>
      </c>
      <c r="L17" s="61"/>
      <c r="M17" s="62" t="s">
        <v>51</v>
      </c>
      <c r="N17" s="55"/>
      <c r="O17" s="69"/>
      <c r="P17" s="56"/>
      <c r="Q17" s="63"/>
    </row>
    <row r="18" spans="1:17" s="70" customFormat="1" ht="22.5" customHeight="1">
      <c r="A18" s="50" t="s">
        <v>54</v>
      </c>
      <c r="B18" s="381" t="s">
        <v>52</v>
      </c>
      <c r="C18" s="381"/>
      <c r="D18" s="321"/>
      <c r="E18" s="59" t="s">
        <v>54</v>
      </c>
      <c r="F18" s="60"/>
      <c r="G18" s="59" t="s">
        <v>54</v>
      </c>
      <c r="H18" s="60"/>
      <c r="I18" s="59" t="s">
        <v>54</v>
      </c>
      <c r="J18" s="60"/>
      <c r="K18" s="62" t="s">
        <v>54</v>
      </c>
      <c r="L18" s="61"/>
      <c r="M18" s="62" t="s">
        <v>54</v>
      </c>
      <c r="N18" s="55"/>
      <c r="O18" s="69"/>
      <c r="P18" s="56"/>
      <c r="Q18" s="63"/>
    </row>
    <row r="19" spans="1:17" s="70" customFormat="1" ht="22.5" customHeight="1">
      <c r="A19" s="50" t="s">
        <v>147</v>
      </c>
      <c r="B19" s="381" t="s">
        <v>52</v>
      </c>
      <c r="C19" s="381"/>
      <c r="D19" s="321"/>
      <c r="E19" s="59" t="s">
        <v>147</v>
      </c>
      <c r="F19" s="60"/>
      <c r="G19" s="59" t="s">
        <v>147</v>
      </c>
      <c r="H19" s="60"/>
      <c r="I19" s="59" t="s">
        <v>147</v>
      </c>
      <c r="J19" s="60"/>
      <c r="K19" s="62" t="s">
        <v>147</v>
      </c>
      <c r="L19" s="61"/>
      <c r="M19" s="62" t="s">
        <v>147</v>
      </c>
      <c r="N19" s="55"/>
      <c r="O19" s="69"/>
      <c r="P19" s="56"/>
      <c r="Q19" s="63"/>
    </row>
    <row r="20" spans="1:17" s="70" customFormat="1" ht="22.5" customHeight="1">
      <c r="A20" s="50" t="s">
        <v>148</v>
      </c>
      <c r="B20" s="71" t="s">
        <v>52</v>
      </c>
      <c r="C20" s="72"/>
      <c r="D20" s="321"/>
      <c r="E20" s="59" t="s">
        <v>148</v>
      </c>
      <c r="F20" s="60"/>
      <c r="G20" s="59" t="s">
        <v>148</v>
      </c>
      <c r="H20" s="60"/>
      <c r="I20" s="59" t="s">
        <v>148</v>
      </c>
      <c r="J20" s="60"/>
      <c r="K20" s="62" t="s">
        <v>148</v>
      </c>
      <c r="L20" s="61"/>
      <c r="M20" s="62" t="s">
        <v>148</v>
      </c>
      <c r="N20" s="55"/>
      <c r="O20" s="69"/>
      <c r="P20" s="56"/>
      <c r="Q20" s="63"/>
    </row>
    <row r="21" spans="1:17" s="70" customFormat="1" ht="22.5" customHeight="1">
      <c r="A21" s="50" t="s">
        <v>149</v>
      </c>
      <c r="B21" s="381" t="s">
        <v>52</v>
      </c>
      <c r="C21" s="381"/>
      <c r="D21" s="321"/>
      <c r="E21" s="59" t="s">
        <v>149</v>
      </c>
      <c r="F21" s="60"/>
      <c r="G21" s="59" t="s">
        <v>149</v>
      </c>
      <c r="H21" s="60"/>
      <c r="I21" s="59" t="s">
        <v>149</v>
      </c>
      <c r="J21" s="60"/>
      <c r="K21" s="62" t="s">
        <v>149</v>
      </c>
      <c r="L21" s="61"/>
      <c r="M21" s="62" t="s">
        <v>149</v>
      </c>
      <c r="N21" s="55"/>
      <c r="O21" s="69"/>
      <c r="P21" s="56"/>
      <c r="Q21" s="63"/>
    </row>
    <row r="22" spans="1:17" s="70" customFormat="1" ht="22.5" customHeight="1">
      <c r="A22" s="50" t="s">
        <v>150</v>
      </c>
      <c r="B22" s="71" t="s">
        <v>52</v>
      </c>
      <c r="C22" s="72"/>
      <c r="D22" s="321"/>
      <c r="E22" s="59" t="s">
        <v>150</v>
      </c>
      <c r="F22" s="60"/>
      <c r="G22" s="59" t="s">
        <v>150</v>
      </c>
      <c r="H22" s="60"/>
      <c r="I22" s="59" t="s">
        <v>150</v>
      </c>
      <c r="J22" s="60"/>
      <c r="K22" s="62" t="s">
        <v>150</v>
      </c>
      <c r="L22" s="61"/>
      <c r="M22" s="62" t="s">
        <v>150</v>
      </c>
      <c r="N22" s="55"/>
      <c r="O22" s="69"/>
      <c r="P22" s="56"/>
      <c r="Q22" s="63"/>
    </row>
    <row r="23" spans="1:17" s="70" customFormat="1" ht="22.5" customHeight="1">
      <c r="A23" s="50" t="s">
        <v>151</v>
      </c>
      <c r="B23" s="381" t="s">
        <v>52</v>
      </c>
      <c r="C23" s="381"/>
      <c r="D23" s="321"/>
      <c r="E23" s="59" t="s">
        <v>151</v>
      </c>
      <c r="F23" s="60"/>
      <c r="G23" s="59" t="s">
        <v>151</v>
      </c>
      <c r="H23" s="60"/>
      <c r="I23" s="59" t="s">
        <v>151</v>
      </c>
      <c r="J23" s="60"/>
      <c r="K23" s="62" t="s">
        <v>151</v>
      </c>
      <c r="L23" s="61"/>
      <c r="M23" s="62" t="s">
        <v>151</v>
      </c>
      <c r="N23" s="55"/>
      <c r="O23" s="69"/>
      <c r="P23" s="56"/>
      <c r="Q23" s="63"/>
    </row>
    <row r="24" spans="1:17" s="70" customFormat="1" ht="22.5" customHeight="1">
      <c r="A24" s="50" t="s">
        <v>152</v>
      </c>
      <c r="B24" s="71" t="s">
        <v>52</v>
      </c>
      <c r="C24" s="72"/>
      <c r="D24" s="321"/>
      <c r="E24" s="59" t="s">
        <v>152</v>
      </c>
      <c r="F24" s="60"/>
      <c r="G24" s="59" t="s">
        <v>152</v>
      </c>
      <c r="H24" s="60"/>
      <c r="I24" s="59" t="s">
        <v>152</v>
      </c>
      <c r="J24" s="60"/>
      <c r="K24" s="62" t="s">
        <v>152</v>
      </c>
      <c r="L24" s="61"/>
      <c r="M24" s="62" t="s">
        <v>152</v>
      </c>
      <c r="N24" s="55"/>
      <c r="O24" s="69"/>
      <c r="P24" s="56"/>
      <c r="Q24" s="63"/>
    </row>
    <row r="25" spans="1:17" s="70" customFormat="1" ht="22.5" customHeight="1">
      <c r="A25" s="50" t="s">
        <v>72</v>
      </c>
      <c r="B25" s="381" t="s">
        <v>52</v>
      </c>
      <c r="C25" s="381"/>
      <c r="D25" s="321"/>
      <c r="E25" s="59" t="s">
        <v>72</v>
      </c>
      <c r="F25" s="60"/>
      <c r="G25" s="59" t="s">
        <v>72</v>
      </c>
      <c r="H25" s="60"/>
      <c r="I25" s="59" t="s">
        <v>72</v>
      </c>
      <c r="J25" s="60"/>
      <c r="K25" s="62" t="s">
        <v>72</v>
      </c>
      <c r="L25" s="61"/>
      <c r="M25" s="62" t="s">
        <v>72</v>
      </c>
      <c r="N25" s="55"/>
      <c r="O25" s="69"/>
      <c r="P25" s="56"/>
      <c r="Q25" s="63"/>
    </row>
    <row r="26" spans="1:17" s="70" customFormat="1" ht="22.5" customHeight="1">
      <c r="A26" s="50" t="s">
        <v>153</v>
      </c>
      <c r="B26" s="381" t="s">
        <v>154</v>
      </c>
      <c r="C26" s="381"/>
      <c r="D26" s="321"/>
      <c r="E26" s="59" t="s">
        <v>153</v>
      </c>
      <c r="F26" s="60"/>
      <c r="G26" s="59" t="s">
        <v>153</v>
      </c>
      <c r="H26" s="60"/>
      <c r="I26" s="59" t="s">
        <v>153</v>
      </c>
      <c r="J26" s="60"/>
      <c r="K26" s="62" t="s">
        <v>153</v>
      </c>
      <c r="L26" s="61"/>
      <c r="M26" s="62" t="s">
        <v>153</v>
      </c>
      <c r="N26" s="55"/>
      <c r="O26" s="69"/>
      <c r="P26" s="56"/>
      <c r="Q26" s="63"/>
    </row>
    <row r="27" spans="1:17" s="70" customFormat="1" ht="22.5" customHeight="1" thickBot="1">
      <c r="A27" s="50" t="s">
        <v>155</v>
      </c>
      <c r="B27" s="381" t="s">
        <v>154</v>
      </c>
      <c r="C27" s="381"/>
      <c r="D27" s="321"/>
      <c r="E27" s="59" t="s">
        <v>155</v>
      </c>
      <c r="F27" s="60"/>
      <c r="G27" s="59" t="s">
        <v>155</v>
      </c>
      <c r="H27" s="60"/>
      <c r="I27" s="59" t="s">
        <v>155</v>
      </c>
      <c r="J27" s="60"/>
      <c r="K27" s="62" t="s">
        <v>155</v>
      </c>
      <c r="L27" s="61"/>
      <c r="M27" s="62" t="s">
        <v>155</v>
      </c>
      <c r="N27" s="55"/>
      <c r="O27" s="69"/>
      <c r="P27" s="56"/>
      <c r="Q27" s="63"/>
    </row>
    <row r="28" spans="1:17" s="70" customFormat="1" ht="33" customHeight="1">
      <c r="A28" s="77" t="s">
        <v>82</v>
      </c>
      <c r="B28" s="201" t="s">
        <v>156</v>
      </c>
      <c r="C28" s="202"/>
      <c r="D28" s="321"/>
      <c r="E28" s="59" t="s">
        <v>82</v>
      </c>
      <c r="F28" s="60"/>
      <c r="G28" s="59" t="s">
        <v>82</v>
      </c>
      <c r="H28" s="60"/>
      <c r="I28" s="59" t="s">
        <v>82</v>
      </c>
      <c r="J28" s="60"/>
      <c r="K28" s="62" t="s">
        <v>82</v>
      </c>
      <c r="L28" s="61"/>
      <c r="M28" s="62" t="s">
        <v>82</v>
      </c>
      <c r="N28" s="55"/>
      <c r="O28" s="69"/>
      <c r="P28" s="56"/>
      <c r="Q28" s="63"/>
    </row>
    <row r="29" spans="1:17" s="78" customFormat="1" ht="33" customHeight="1">
      <c r="A29" s="77" t="s">
        <v>83</v>
      </c>
      <c r="B29" s="71" t="s">
        <v>157</v>
      </c>
      <c r="C29" s="203"/>
      <c r="D29" s="321"/>
      <c r="E29" s="59" t="s">
        <v>83</v>
      </c>
      <c r="F29" s="60"/>
      <c r="G29" s="59" t="s">
        <v>83</v>
      </c>
      <c r="H29" s="60"/>
      <c r="I29" s="59" t="s">
        <v>83</v>
      </c>
      <c r="J29" s="60"/>
      <c r="K29" s="62" t="s">
        <v>83</v>
      </c>
      <c r="L29" s="61"/>
      <c r="M29" s="62" t="s">
        <v>83</v>
      </c>
      <c r="N29" s="55"/>
      <c r="O29" s="69"/>
      <c r="P29" s="56"/>
      <c r="Q29" s="63"/>
    </row>
    <row r="30" spans="1:17" s="70" customFormat="1" ht="33" customHeight="1">
      <c r="A30" s="77" t="s">
        <v>85</v>
      </c>
      <c r="B30" s="71" t="s">
        <v>158</v>
      </c>
      <c r="C30" s="203"/>
      <c r="D30" s="321"/>
      <c r="E30" s="59" t="s">
        <v>85</v>
      </c>
      <c r="F30" s="60"/>
      <c r="G30" s="59" t="s">
        <v>85</v>
      </c>
      <c r="H30" s="60"/>
      <c r="I30" s="59" t="s">
        <v>85</v>
      </c>
      <c r="J30" s="60"/>
      <c r="K30" s="62" t="s">
        <v>85</v>
      </c>
      <c r="L30" s="61"/>
      <c r="M30" s="62" t="s">
        <v>85</v>
      </c>
      <c r="N30" s="55"/>
      <c r="O30" s="69"/>
      <c r="P30" s="56"/>
      <c r="Q30" s="63"/>
    </row>
    <row r="31" spans="1:17" ht="31.5" customHeight="1" thickBot="1">
      <c r="A31" s="77" t="s">
        <v>86</v>
      </c>
      <c r="B31" s="71" t="s">
        <v>159</v>
      </c>
      <c r="C31" s="204"/>
      <c r="D31" s="321"/>
      <c r="E31" s="59" t="s">
        <v>86</v>
      </c>
      <c r="F31" s="60"/>
      <c r="G31" s="59" t="s">
        <v>86</v>
      </c>
      <c r="H31" s="60"/>
      <c r="I31" s="59" t="s">
        <v>86</v>
      </c>
      <c r="J31" s="60"/>
      <c r="K31" s="62" t="s">
        <v>86</v>
      </c>
      <c r="L31" s="61"/>
      <c r="M31" s="62" t="s">
        <v>86</v>
      </c>
      <c r="N31" s="55"/>
      <c r="O31" s="69"/>
      <c r="P31" s="56"/>
      <c r="Q31" s="63"/>
    </row>
    <row r="32" spans="1:17" ht="22.5" customHeight="1">
      <c r="A32" s="50" t="s">
        <v>87</v>
      </c>
      <c r="B32" s="381" t="s">
        <v>88</v>
      </c>
      <c r="C32" s="382"/>
      <c r="D32" s="321"/>
      <c r="E32" s="59" t="s">
        <v>87</v>
      </c>
      <c r="F32" s="60"/>
      <c r="G32" s="59" t="s">
        <v>87</v>
      </c>
      <c r="H32" s="60"/>
      <c r="I32" s="59" t="s">
        <v>87</v>
      </c>
      <c r="J32" s="60"/>
      <c r="K32" s="62" t="s">
        <v>87</v>
      </c>
      <c r="L32" s="61"/>
      <c r="M32" s="62" t="s">
        <v>87</v>
      </c>
      <c r="N32" s="55"/>
      <c r="O32" s="69"/>
      <c r="P32" s="56"/>
      <c r="Q32" s="63"/>
    </row>
    <row r="33" spans="1:17" ht="22.5" customHeight="1">
      <c r="A33" s="50" t="s">
        <v>414</v>
      </c>
      <c r="B33" s="381" t="s">
        <v>92</v>
      </c>
      <c r="C33" s="381"/>
      <c r="D33" s="321"/>
      <c r="E33" s="59"/>
      <c r="F33" s="60"/>
      <c r="G33" s="59"/>
      <c r="H33" s="60"/>
      <c r="I33" s="59"/>
      <c r="J33" s="60"/>
      <c r="K33" s="62"/>
      <c r="L33" s="61"/>
      <c r="M33" s="62"/>
      <c r="N33" s="55"/>
      <c r="O33" s="69"/>
      <c r="P33" s="56"/>
      <c r="Q33" s="63"/>
    </row>
    <row r="34" spans="1:17" ht="22.5" customHeight="1">
      <c r="A34" s="79" t="s">
        <v>415</v>
      </c>
      <c r="B34" s="381" t="s">
        <v>92</v>
      </c>
      <c r="C34" s="381"/>
      <c r="D34" s="321"/>
      <c r="E34" s="59" t="s">
        <v>91</v>
      </c>
      <c r="F34" s="60"/>
      <c r="G34" s="59" t="s">
        <v>91</v>
      </c>
      <c r="H34" s="60"/>
      <c r="I34" s="59" t="s">
        <v>91</v>
      </c>
      <c r="J34" s="73"/>
      <c r="K34" s="62" t="s">
        <v>91</v>
      </c>
      <c r="L34" s="74"/>
      <c r="M34" s="62" t="s">
        <v>91</v>
      </c>
      <c r="N34" s="55"/>
      <c r="O34" s="69"/>
      <c r="P34" s="56"/>
      <c r="Q34" s="63"/>
    </row>
    <row r="35" spans="1:17" ht="27" customHeight="1">
      <c r="A35" s="79" t="s">
        <v>416</v>
      </c>
      <c r="B35" s="381" t="s">
        <v>92</v>
      </c>
      <c r="C35" s="381"/>
      <c r="D35" s="321"/>
      <c r="E35" s="59" t="s">
        <v>95</v>
      </c>
      <c r="F35" s="60"/>
      <c r="G35" s="59" t="s">
        <v>95</v>
      </c>
      <c r="H35" s="60"/>
      <c r="I35" s="59" t="s">
        <v>95</v>
      </c>
      <c r="J35" s="73"/>
      <c r="K35" s="62" t="s">
        <v>95</v>
      </c>
      <c r="L35" s="74"/>
      <c r="M35" s="62" t="s">
        <v>95</v>
      </c>
      <c r="N35" s="55"/>
      <c r="O35" s="69"/>
      <c r="P35" s="56"/>
      <c r="Q35" s="63"/>
    </row>
    <row r="36" spans="1:17" ht="20.25" customHeight="1">
      <c r="A36" s="79" t="s">
        <v>417</v>
      </c>
      <c r="B36" s="381" t="s">
        <v>98</v>
      </c>
      <c r="C36" s="381"/>
      <c r="D36" s="321"/>
      <c r="E36" s="59" t="s">
        <v>97</v>
      </c>
      <c r="F36" s="60"/>
      <c r="G36" s="59" t="s">
        <v>97</v>
      </c>
      <c r="H36" s="60"/>
      <c r="I36" s="59" t="s">
        <v>97</v>
      </c>
      <c r="J36" s="73"/>
      <c r="K36" s="62" t="s">
        <v>97</v>
      </c>
      <c r="L36" s="74"/>
      <c r="M36" s="62" t="s">
        <v>97</v>
      </c>
      <c r="N36" s="55"/>
      <c r="O36" s="69"/>
      <c r="P36" s="56"/>
      <c r="Q36" s="63"/>
    </row>
    <row r="37" spans="1:17" ht="22.5" customHeight="1">
      <c r="A37" s="79" t="s">
        <v>418</v>
      </c>
      <c r="B37" s="381" t="s">
        <v>98</v>
      </c>
      <c r="C37" s="381"/>
      <c r="D37" s="321"/>
      <c r="E37" s="59" t="s">
        <v>100</v>
      </c>
      <c r="F37" s="60"/>
      <c r="G37" s="59" t="s">
        <v>100</v>
      </c>
      <c r="H37" s="60"/>
      <c r="I37" s="59" t="s">
        <v>100</v>
      </c>
      <c r="J37" s="73"/>
      <c r="K37" s="62" t="s">
        <v>100</v>
      </c>
      <c r="L37" s="74"/>
      <c r="M37" s="62" t="s">
        <v>100</v>
      </c>
      <c r="N37" s="55"/>
      <c r="O37" s="69"/>
      <c r="P37" s="56"/>
      <c r="Q37" s="63"/>
    </row>
    <row r="38" spans="1:17" ht="22.5" customHeight="1" thickBot="1">
      <c r="A38" s="80" t="s">
        <v>102</v>
      </c>
      <c r="B38" s="384" t="s">
        <v>103</v>
      </c>
      <c r="C38" s="384"/>
      <c r="D38" s="321"/>
      <c r="E38" s="59" t="s">
        <v>102</v>
      </c>
      <c r="F38" s="60"/>
      <c r="G38" s="59" t="s">
        <v>102</v>
      </c>
      <c r="H38" s="60"/>
      <c r="I38" s="59" t="s">
        <v>102</v>
      </c>
      <c r="J38" s="60"/>
      <c r="K38" s="59" t="s">
        <v>102</v>
      </c>
      <c r="L38" s="60"/>
      <c r="M38" s="62" t="s">
        <v>102</v>
      </c>
      <c r="N38" s="55"/>
      <c r="O38" s="69"/>
      <c r="P38" s="56"/>
      <c r="Q38" s="63"/>
    </row>
    <row r="39" spans="1:17" ht="33" customHeight="1">
      <c r="A39" s="80" t="s">
        <v>227</v>
      </c>
      <c r="B39" s="72" t="s">
        <v>280</v>
      </c>
      <c r="C39" s="222"/>
      <c r="D39" s="321"/>
      <c r="E39" s="59" t="s">
        <v>227</v>
      </c>
      <c r="F39" s="60"/>
      <c r="G39" s="59" t="s">
        <v>227</v>
      </c>
      <c r="H39" s="60"/>
      <c r="I39" s="59" t="s">
        <v>227</v>
      </c>
      <c r="J39" s="60"/>
      <c r="K39" s="59" t="s">
        <v>227</v>
      </c>
      <c r="L39" s="60"/>
      <c r="M39" s="62" t="s">
        <v>227</v>
      </c>
      <c r="N39" s="55"/>
      <c r="O39" s="69"/>
      <c r="P39" s="56"/>
      <c r="Q39" s="63"/>
    </row>
    <row r="40" spans="1:17" ht="29.25" customHeight="1" thickBot="1">
      <c r="A40" s="80" t="s">
        <v>228</v>
      </c>
      <c r="B40" s="72" t="s">
        <v>281</v>
      </c>
      <c r="C40" s="221"/>
      <c r="D40" s="321"/>
      <c r="E40" s="59" t="s">
        <v>228</v>
      </c>
      <c r="F40" s="60"/>
      <c r="G40" s="59" t="s">
        <v>228</v>
      </c>
      <c r="H40" s="60"/>
      <c r="I40" s="59" t="s">
        <v>228</v>
      </c>
      <c r="J40" s="60"/>
      <c r="K40" s="59" t="s">
        <v>228</v>
      </c>
      <c r="L40" s="60"/>
      <c r="M40" s="62" t="s">
        <v>228</v>
      </c>
      <c r="N40" s="55"/>
      <c r="O40" s="69"/>
      <c r="P40" s="56"/>
      <c r="Q40" s="63"/>
    </row>
    <row r="41" spans="1:17" ht="22.5" customHeight="1">
      <c r="A41" s="80" t="s">
        <v>229</v>
      </c>
      <c r="B41" s="384" t="s">
        <v>244</v>
      </c>
      <c r="C41" s="384"/>
      <c r="D41" s="321"/>
      <c r="E41" s="59" t="s">
        <v>229</v>
      </c>
      <c r="F41" s="60"/>
      <c r="G41" s="59" t="s">
        <v>229</v>
      </c>
      <c r="H41" s="60"/>
      <c r="I41" s="59" t="s">
        <v>229</v>
      </c>
      <c r="J41" s="60"/>
      <c r="K41" s="59" t="s">
        <v>229</v>
      </c>
      <c r="L41" s="60"/>
      <c r="M41" s="62" t="s">
        <v>229</v>
      </c>
      <c r="N41" s="55"/>
      <c r="O41" s="69"/>
      <c r="P41" s="56"/>
      <c r="Q41" s="63"/>
    </row>
    <row r="42" spans="1:17" ht="22.5" customHeight="1">
      <c r="A42" s="80" t="s">
        <v>230</v>
      </c>
      <c r="B42" s="384" t="s">
        <v>245</v>
      </c>
      <c r="C42" s="384"/>
      <c r="D42" s="321"/>
      <c r="E42" s="59" t="s">
        <v>230</v>
      </c>
      <c r="F42" s="60"/>
      <c r="G42" s="59" t="s">
        <v>230</v>
      </c>
      <c r="H42" s="60"/>
      <c r="I42" s="59" t="s">
        <v>230</v>
      </c>
      <c r="J42" s="60"/>
      <c r="K42" s="59" t="s">
        <v>230</v>
      </c>
      <c r="L42" s="60"/>
      <c r="M42" s="62" t="s">
        <v>230</v>
      </c>
      <c r="N42" s="55"/>
      <c r="O42" s="69"/>
      <c r="P42" s="56"/>
      <c r="Q42" s="63"/>
    </row>
    <row r="43" spans="1:17" ht="22.5" customHeight="1">
      <c r="A43" s="80" t="s">
        <v>231</v>
      </c>
      <c r="B43" s="384" t="s">
        <v>245</v>
      </c>
      <c r="C43" s="384"/>
      <c r="D43" s="321"/>
      <c r="E43" s="59" t="s">
        <v>231</v>
      </c>
      <c r="F43" s="60"/>
      <c r="G43" s="59" t="s">
        <v>231</v>
      </c>
      <c r="H43" s="60"/>
      <c r="I43" s="59" t="s">
        <v>231</v>
      </c>
      <c r="J43" s="60"/>
      <c r="K43" s="59" t="s">
        <v>231</v>
      </c>
      <c r="L43" s="60"/>
      <c r="M43" s="62" t="s">
        <v>231</v>
      </c>
      <c r="N43" s="55"/>
      <c r="O43" s="69"/>
      <c r="P43" s="56"/>
      <c r="Q43" s="63"/>
    </row>
    <row r="44" spans="1:17" ht="22.5" customHeight="1">
      <c r="A44" s="80" t="s">
        <v>232</v>
      </c>
      <c r="B44" s="384" t="s">
        <v>245</v>
      </c>
      <c r="C44" s="384"/>
      <c r="D44" s="321"/>
      <c r="E44" s="59" t="s">
        <v>232</v>
      </c>
      <c r="F44" s="60"/>
      <c r="G44" s="59" t="s">
        <v>232</v>
      </c>
      <c r="H44" s="60"/>
      <c r="I44" s="59" t="s">
        <v>232</v>
      </c>
      <c r="J44" s="60"/>
      <c r="K44" s="59" t="s">
        <v>232</v>
      </c>
      <c r="L44" s="60"/>
      <c r="M44" s="62" t="s">
        <v>232</v>
      </c>
      <c r="N44" s="55"/>
      <c r="O44" s="69"/>
      <c r="P44" s="56"/>
      <c r="Q44" s="63"/>
    </row>
    <row r="45" spans="1:17" ht="22.5" customHeight="1">
      <c r="A45" s="80" t="s">
        <v>233</v>
      </c>
      <c r="B45" s="384" t="s">
        <v>245</v>
      </c>
      <c r="C45" s="384"/>
      <c r="D45" s="321"/>
      <c r="E45" s="59" t="s">
        <v>233</v>
      </c>
      <c r="F45" s="60"/>
      <c r="G45" s="59" t="s">
        <v>233</v>
      </c>
      <c r="H45" s="60"/>
      <c r="I45" s="59" t="s">
        <v>233</v>
      </c>
      <c r="J45" s="60"/>
      <c r="K45" s="59" t="s">
        <v>233</v>
      </c>
      <c r="L45" s="60"/>
      <c r="M45" s="62" t="s">
        <v>233</v>
      </c>
      <c r="N45" s="55"/>
      <c r="O45" s="69"/>
      <c r="P45" s="56"/>
      <c r="Q45" s="63"/>
    </row>
    <row r="46" spans="1:17" ht="22.5" customHeight="1" thickBot="1">
      <c r="A46" s="80" t="s">
        <v>234</v>
      </c>
      <c r="B46" s="384" t="s">
        <v>245</v>
      </c>
      <c r="C46" s="384"/>
      <c r="D46" s="321"/>
      <c r="E46" s="59" t="s">
        <v>234</v>
      </c>
      <c r="F46" s="60"/>
      <c r="G46" s="59" t="s">
        <v>234</v>
      </c>
      <c r="H46" s="60"/>
      <c r="I46" s="59" t="s">
        <v>234</v>
      </c>
      <c r="J46" s="60"/>
      <c r="K46" s="59" t="s">
        <v>234</v>
      </c>
      <c r="L46" s="60"/>
      <c r="M46" s="62" t="s">
        <v>234</v>
      </c>
      <c r="N46" s="55"/>
      <c r="O46" s="69"/>
      <c r="P46" s="56"/>
      <c r="Q46" s="63"/>
    </row>
    <row r="47" spans="1:17" ht="28.5" customHeight="1" thickBot="1">
      <c r="A47" s="80" t="s">
        <v>235</v>
      </c>
      <c r="B47" s="205" t="s">
        <v>246</v>
      </c>
      <c r="C47" s="206"/>
      <c r="D47" s="321"/>
      <c r="E47" s="59" t="s">
        <v>235</v>
      </c>
      <c r="F47" s="60"/>
      <c r="G47" s="59" t="s">
        <v>235</v>
      </c>
      <c r="H47" s="60"/>
      <c r="I47" s="59" t="s">
        <v>235</v>
      </c>
      <c r="J47" s="60"/>
      <c r="K47" s="59" t="s">
        <v>235</v>
      </c>
      <c r="L47" s="60"/>
      <c r="M47" s="62" t="s">
        <v>235</v>
      </c>
      <c r="N47" s="55"/>
      <c r="O47" s="69"/>
      <c r="P47" s="56"/>
      <c r="Q47" s="63"/>
    </row>
    <row r="48" spans="1:17" ht="22.5" customHeight="1">
      <c r="A48" s="80" t="s">
        <v>236</v>
      </c>
      <c r="B48" s="384" t="s">
        <v>247</v>
      </c>
      <c r="C48" s="385"/>
      <c r="D48" s="321"/>
      <c r="E48" s="59" t="s">
        <v>236</v>
      </c>
      <c r="F48" s="60"/>
      <c r="G48" s="59" t="s">
        <v>236</v>
      </c>
      <c r="H48" s="60"/>
      <c r="I48" s="59" t="s">
        <v>236</v>
      </c>
      <c r="J48" s="60"/>
      <c r="K48" s="59" t="s">
        <v>236</v>
      </c>
      <c r="L48" s="60"/>
      <c r="M48" s="62" t="s">
        <v>236</v>
      </c>
      <c r="N48" s="55"/>
      <c r="O48" s="69"/>
      <c r="P48" s="56"/>
      <c r="Q48" s="63"/>
    </row>
    <row r="49" spans="1:17" ht="22.5" customHeight="1">
      <c r="A49" s="81" t="s">
        <v>111</v>
      </c>
      <c r="B49" s="385" t="s">
        <v>118</v>
      </c>
      <c r="C49" s="385"/>
      <c r="D49" s="321"/>
      <c r="E49" s="59" t="s">
        <v>111</v>
      </c>
      <c r="F49" s="60"/>
      <c r="G49" s="59" t="s">
        <v>111</v>
      </c>
      <c r="H49" s="60"/>
      <c r="I49" s="59" t="s">
        <v>111</v>
      </c>
      <c r="J49" s="60"/>
      <c r="K49" s="59" t="s">
        <v>111</v>
      </c>
      <c r="L49" s="60"/>
      <c r="M49" s="62" t="s">
        <v>111</v>
      </c>
      <c r="N49" s="55"/>
      <c r="O49" s="69"/>
      <c r="P49" s="56"/>
      <c r="Q49" s="63"/>
    </row>
    <row r="50" spans="1:17" ht="22.5" customHeight="1">
      <c r="A50" s="79" t="s">
        <v>113</v>
      </c>
      <c r="B50" s="381" t="s">
        <v>220</v>
      </c>
      <c r="C50" s="381"/>
      <c r="D50" s="321"/>
      <c r="E50" s="59" t="s">
        <v>113</v>
      </c>
      <c r="F50" s="60"/>
      <c r="G50" s="59" t="s">
        <v>113</v>
      </c>
      <c r="H50" s="60"/>
      <c r="I50" s="59" t="s">
        <v>113</v>
      </c>
      <c r="J50" s="60"/>
      <c r="K50" s="59" t="s">
        <v>113</v>
      </c>
      <c r="L50" s="60"/>
      <c r="M50" s="62" t="s">
        <v>113</v>
      </c>
      <c r="N50" s="55"/>
      <c r="O50" s="69"/>
      <c r="P50" s="56"/>
      <c r="Q50" s="63"/>
    </row>
    <row r="51" spans="1:17" ht="22.5" customHeight="1">
      <c r="A51" s="79" t="s">
        <v>115</v>
      </c>
      <c r="B51" s="381" t="s">
        <v>118</v>
      </c>
      <c r="C51" s="381"/>
      <c r="D51" s="321"/>
      <c r="E51" s="59" t="s">
        <v>115</v>
      </c>
      <c r="F51" s="60"/>
      <c r="G51" s="59" t="s">
        <v>115</v>
      </c>
      <c r="H51" s="60"/>
      <c r="I51" s="59" t="s">
        <v>115</v>
      </c>
      <c r="J51" s="60"/>
      <c r="K51" s="59" t="s">
        <v>115</v>
      </c>
      <c r="L51" s="60"/>
      <c r="M51" s="62" t="s">
        <v>115</v>
      </c>
      <c r="N51" s="55"/>
      <c r="O51" s="69"/>
      <c r="P51" s="56"/>
      <c r="Q51" s="63"/>
    </row>
    <row r="52" spans="1:17" ht="31.5" customHeight="1" thickBot="1">
      <c r="A52" s="79" t="s">
        <v>117</v>
      </c>
      <c r="B52" s="381" t="s">
        <v>118</v>
      </c>
      <c r="C52" s="383"/>
      <c r="D52" s="321"/>
      <c r="E52" s="59" t="s">
        <v>117</v>
      </c>
      <c r="F52" s="60"/>
      <c r="G52" s="59" t="s">
        <v>117</v>
      </c>
      <c r="H52" s="60"/>
      <c r="I52" s="59" t="s">
        <v>117</v>
      </c>
      <c r="J52" s="73"/>
      <c r="K52" s="59" t="s">
        <v>117</v>
      </c>
      <c r="L52" s="73"/>
      <c r="M52" s="62" t="s">
        <v>117</v>
      </c>
      <c r="N52" s="55"/>
      <c r="O52" s="69"/>
      <c r="P52" s="56"/>
      <c r="Q52" s="63"/>
    </row>
    <row r="53" spans="1:17" ht="34.5" customHeight="1" thickBot="1">
      <c r="A53" s="77" t="s">
        <v>119</v>
      </c>
      <c r="B53" s="71" t="s">
        <v>160</v>
      </c>
      <c r="C53" s="206"/>
      <c r="D53" s="321"/>
      <c r="E53" s="66" t="s">
        <v>119</v>
      </c>
      <c r="F53" s="65"/>
      <c r="G53" s="66" t="s">
        <v>119</v>
      </c>
      <c r="H53" s="65"/>
      <c r="I53" s="66" t="s">
        <v>119</v>
      </c>
      <c r="J53" s="82"/>
      <c r="K53" s="67" t="s">
        <v>119</v>
      </c>
      <c r="L53" s="83"/>
      <c r="M53" s="67" t="s">
        <v>119</v>
      </c>
      <c r="N53" s="55"/>
      <c r="O53" s="69"/>
      <c r="P53" s="56"/>
      <c r="Q53" s="63"/>
    </row>
    <row r="54" spans="1:17" ht="24.75" customHeight="1">
      <c r="A54" s="50" t="s">
        <v>120</v>
      </c>
      <c r="B54" s="381" t="s">
        <v>121</v>
      </c>
      <c r="C54" s="382"/>
      <c r="D54" s="321"/>
      <c r="E54" s="59" t="s">
        <v>120</v>
      </c>
      <c r="F54" s="60"/>
      <c r="G54" s="59" t="s">
        <v>120</v>
      </c>
      <c r="H54" s="60"/>
      <c r="I54" s="59" t="s">
        <v>120</v>
      </c>
      <c r="J54" s="73"/>
      <c r="K54" s="62" t="s">
        <v>120</v>
      </c>
      <c r="L54" s="74"/>
      <c r="M54" s="62" t="s">
        <v>120</v>
      </c>
      <c r="N54" s="55"/>
      <c r="O54" s="69"/>
      <c r="P54" s="56"/>
      <c r="Q54" s="63"/>
    </row>
    <row r="55" spans="1:17" ht="25.5" customHeight="1">
      <c r="A55" s="79" t="s">
        <v>122</v>
      </c>
      <c r="B55" s="381" t="s">
        <v>123</v>
      </c>
      <c r="C55" s="381"/>
      <c r="D55" s="321"/>
      <c r="E55" s="59" t="s">
        <v>122</v>
      </c>
      <c r="F55" s="60"/>
      <c r="G55" s="59" t="s">
        <v>122</v>
      </c>
      <c r="H55" s="60"/>
      <c r="I55" s="59" t="s">
        <v>122</v>
      </c>
      <c r="J55" s="73"/>
      <c r="K55" s="62" t="s">
        <v>122</v>
      </c>
      <c r="L55" s="74"/>
      <c r="M55" s="62" t="s">
        <v>122</v>
      </c>
      <c r="N55" s="55"/>
      <c r="O55" s="69"/>
      <c r="P55" s="56"/>
      <c r="Q55" s="63"/>
    </row>
    <row r="56" spans="1:17" ht="24.75" customHeight="1">
      <c r="A56" s="79" t="s">
        <v>124</v>
      </c>
      <c r="B56" s="381" t="s">
        <v>125</v>
      </c>
      <c r="C56" s="381"/>
      <c r="D56" s="321"/>
      <c r="E56" s="59" t="s">
        <v>124</v>
      </c>
      <c r="F56" s="60"/>
      <c r="G56" s="59" t="s">
        <v>124</v>
      </c>
      <c r="H56" s="60"/>
      <c r="I56" s="59" t="s">
        <v>124</v>
      </c>
      <c r="J56" s="73"/>
      <c r="K56" s="62" t="s">
        <v>124</v>
      </c>
      <c r="L56" s="74"/>
      <c r="M56" s="62" t="s">
        <v>124</v>
      </c>
      <c r="N56" s="55"/>
      <c r="O56" s="69"/>
      <c r="P56" s="56"/>
      <c r="Q56" s="63"/>
    </row>
    <row r="57" spans="1:17" ht="24.75" customHeight="1" thickBot="1">
      <c r="A57" s="89" t="s">
        <v>126</v>
      </c>
      <c r="B57" s="383" t="s">
        <v>161</v>
      </c>
      <c r="C57" s="383"/>
      <c r="D57" s="321"/>
      <c r="E57" s="85" t="s">
        <v>127</v>
      </c>
      <c r="F57" s="84"/>
      <c r="G57" s="85" t="s">
        <v>127</v>
      </c>
      <c r="H57" s="84"/>
      <c r="I57" s="85" t="s">
        <v>127</v>
      </c>
      <c r="J57" s="86"/>
      <c r="K57" s="87" t="s">
        <v>127</v>
      </c>
      <c r="L57" s="88"/>
      <c r="M57" s="87" t="s">
        <v>127</v>
      </c>
      <c r="N57" s="55"/>
      <c r="O57" s="69"/>
      <c r="P57" s="56"/>
      <c r="Q57" s="207"/>
    </row>
    <row r="58" spans="1:17" ht="33" customHeight="1" thickBot="1">
      <c r="A58" s="208" t="s">
        <v>127</v>
      </c>
      <c r="B58" s="209" t="s">
        <v>221</v>
      </c>
      <c r="C58" s="210"/>
      <c r="D58" s="321"/>
      <c r="E58" s="85" t="s">
        <v>129</v>
      </c>
      <c r="F58" s="90"/>
      <c r="G58" s="85" t="s">
        <v>129</v>
      </c>
      <c r="H58" s="90"/>
      <c r="I58" s="85" t="s">
        <v>129</v>
      </c>
      <c r="J58" s="88"/>
      <c r="K58" s="85" t="s">
        <v>129</v>
      </c>
      <c r="L58" s="88"/>
      <c r="M58" s="87" t="s">
        <v>129</v>
      </c>
      <c r="N58" s="211"/>
      <c r="O58" s="212" t="s">
        <v>129</v>
      </c>
      <c r="P58" s="211"/>
      <c r="Q58" s="213" t="s">
        <v>129</v>
      </c>
    </row>
    <row r="59" spans="1:17" ht="24.75" customHeight="1">
      <c r="A59" s="79" t="s">
        <v>176</v>
      </c>
      <c r="B59" s="381" t="s">
        <v>222</v>
      </c>
      <c r="C59" s="381"/>
      <c r="D59" s="321"/>
      <c r="E59" s="85" t="s">
        <v>176</v>
      </c>
      <c r="F59" s="90"/>
      <c r="G59" s="85" t="s">
        <v>176</v>
      </c>
      <c r="H59" s="90"/>
      <c r="I59" s="85" t="s">
        <v>176</v>
      </c>
      <c r="J59" s="88"/>
      <c r="K59" s="85" t="s">
        <v>176</v>
      </c>
      <c r="L59" s="88"/>
      <c r="M59" s="85" t="s">
        <v>176</v>
      </c>
      <c r="N59" s="55"/>
      <c r="O59" s="69"/>
      <c r="P59" s="56"/>
      <c r="Q59" s="63"/>
    </row>
    <row r="60" spans="1:17" ht="50.25" customHeight="1">
      <c r="A60" s="79" t="s">
        <v>211</v>
      </c>
      <c r="B60" s="381" t="s">
        <v>223</v>
      </c>
      <c r="C60" s="381"/>
      <c r="D60" s="321"/>
      <c r="E60" s="85" t="s">
        <v>211</v>
      </c>
      <c r="F60" s="90"/>
      <c r="G60" s="85" t="s">
        <v>211</v>
      </c>
      <c r="H60" s="90"/>
      <c r="I60" s="85" t="s">
        <v>211</v>
      </c>
      <c r="J60" s="88"/>
      <c r="K60" s="85" t="s">
        <v>211</v>
      </c>
      <c r="L60" s="88"/>
      <c r="M60" s="85" t="s">
        <v>211</v>
      </c>
      <c r="N60" s="55"/>
      <c r="O60" s="69"/>
      <c r="P60" s="56"/>
      <c r="Q60" s="63"/>
    </row>
    <row r="61" spans="1:17" ht="50.25" customHeight="1">
      <c r="A61" s="79" t="s">
        <v>212</v>
      </c>
      <c r="B61" s="381" t="s">
        <v>224</v>
      </c>
      <c r="C61" s="381"/>
      <c r="D61" s="321"/>
      <c r="E61" s="85" t="s">
        <v>212</v>
      </c>
      <c r="F61" s="90"/>
      <c r="G61" s="85" t="s">
        <v>212</v>
      </c>
      <c r="H61" s="90"/>
      <c r="I61" s="85" t="s">
        <v>212</v>
      </c>
      <c r="J61" s="88"/>
      <c r="K61" s="85" t="s">
        <v>212</v>
      </c>
      <c r="L61" s="88"/>
      <c r="M61" s="85" t="s">
        <v>212</v>
      </c>
      <c r="N61" s="55"/>
      <c r="O61" s="69"/>
      <c r="P61" s="56"/>
      <c r="Q61" s="63"/>
    </row>
    <row r="62" spans="1:17" ht="50.25" customHeight="1">
      <c r="A62" s="79" t="s">
        <v>213</v>
      </c>
      <c r="B62" s="381" t="s">
        <v>224</v>
      </c>
      <c r="C62" s="381"/>
      <c r="D62" s="321"/>
      <c r="E62" s="85" t="s">
        <v>213</v>
      </c>
      <c r="F62" s="90"/>
      <c r="G62" s="85" t="s">
        <v>213</v>
      </c>
      <c r="H62" s="90"/>
      <c r="I62" s="85" t="s">
        <v>213</v>
      </c>
      <c r="J62" s="88"/>
      <c r="K62" s="85" t="s">
        <v>213</v>
      </c>
      <c r="L62" s="88"/>
      <c r="M62" s="85" t="s">
        <v>213</v>
      </c>
      <c r="N62" s="55"/>
      <c r="O62" s="69"/>
      <c r="P62" s="56"/>
      <c r="Q62" s="63"/>
    </row>
    <row r="63" spans="1:17" ht="50.25" customHeight="1">
      <c r="A63" s="79" t="s">
        <v>214</v>
      </c>
      <c r="B63" s="381" t="s">
        <v>224</v>
      </c>
      <c r="C63" s="381"/>
      <c r="D63" s="321"/>
      <c r="E63" s="85" t="s">
        <v>214</v>
      </c>
      <c r="F63" s="90"/>
      <c r="G63" s="85" t="s">
        <v>214</v>
      </c>
      <c r="H63" s="90"/>
      <c r="I63" s="85" t="s">
        <v>214</v>
      </c>
      <c r="J63" s="88"/>
      <c r="K63" s="85" t="s">
        <v>214</v>
      </c>
      <c r="L63" s="88"/>
      <c r="M63" s="85" t="s">
        <v>214</v>
      </c>
      <c r="N63" s="55"/>
      <c r="O63" s="69"/>
      <c r="P63" s="56"/>
      <c r="Q63" s="63"/>
    </row>
    <row r="64" spans="1:17" ht="50.25" customHeight="1">
      <c r="A64" s="79" t="s">
        <v>215</v>
      </c>
      <c r="B64" s="381" t="s">
        <v>225</v>
      </c>
      <c r="C64" s="381"/>
      <c r="D64" s="321"/>
      <c r="E64" s="59" t="s">
        <v>215</v>
      </c>
      <c r="F64" s="61"/>
      <c r="G64" s="59" t="s">
        <v>215</v>
      </c>
      <c r="H64" s="61"/>
      <c r="I64" s="59" t="s">
        <v>215</v>
      </c>
      <c r="J64" s="74"/>
      <c r="K64" s="59" t="s">
        <v>215</v>
      </c>
      <c r="L64" s="74"/>
      <c r="M64" s="59" t="s">
        <v>215</v>
      </c>
      <c r="N64" s="55"/>
      <c r="O64" s="69"/>
      <c r="P64" s="56"/>
      <c r="Q64" s="63"/>
    </row>
    <row r="65" spans="1:17" ht="50.25" customHeight="1" thickBot="1">
      <c r="A65" s="214" t="s">
        <v>216</v>
      </c>
      <c r="B65" s="394" t="s">
        <v>225</v>
      </c>
      <c r="C65" s="395"/>
      <c r="D65" s="321"/>
      <c r="E65" s="223" t="s">
        <v>216</v>
      </c>
      <c r="F65" s="216"/>
      <c r="G65" s="215" t="s">
        <v>216</v>
      </c>
      <c r="H65" s="216"/>
      <c r="I65" s="215" t="s">
        <v>216</v>
      </c>
      <c r="J65" s="217"/>
      <c r="K65" s="215" t="s">
        <v>216</v>
      </c>
      <c r="L65" s="217"/>
      <c r="M65" s="215" t="s">
        <v>216</v>
      </c>
      <c r="N65" s="218"/>
      <c r="O65" s="219"/>
      <c r="P65" s="220"/>
      <c r="Q65" s="207"/>
    </row>
    <row r="66" spans="1:17" ht="21.75" customHeight="1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2"/>
      <c r="P66" s="92"/>
      <c r="Q66" s="92"/>
    </row>
    <row r="67" spans="1:17" ht="20.25" customHeight="1" thickBo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2"/>
      <c r="P67" s="92"/>
      <c r="Q67" s="92"/>
    </row>
    <row r="68" spans="1:17" ht="17.25" customHeight="1" thickBot="1">
      <c r="A68" s="386" t="s">
        <v>162</v>
      </c>
      <c r="B68" s="386"/>
      <c r="C68" s="386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93"/>
      <c r="O68" s="92"/>
      <c r="P68" s="92"/>
      <c r="Q68" s="92"/>
    </row>
    <row r="69" spans="1:17" ht="17.25" customHeight="1">
      <c r="A69" s="386" t="s">
        <v>163</v>
      </c>
      <c r="B69" s="386"/>
      <c r="C69" s="386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92"/>
      <c r="O69" s="92"/>
      <c r="P69" s="92"/>
      <c r="Q69" s="92"/>
    </row>
    <row r="70" spans="1:17" ht="17.25" customHeight="1">
      <c r="A70" s="386" t="s">
        <v>164</v>
      </c>
      <c r="B70" s="386"/>
      <c r="C70" s="386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92"/>
      <c r="O70" s="92"/>
      <c r="P70" s="92"/>
      <c r="Q70" s="92"/>
    </row>
    <row r="71" spans="1:17" ht="17.25" customHeight="1">
      <c r="A71" s="94"/>
      <c r="B71" s="386" t="s">
        <v>165</v>
      </c>
      <c r="C71" s="386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92"/>
      <c r="O71" s="92"/>
      <c r="P71" s="92"/>
      <c r="Q71" s="92"/>
    </row>
    <row r="72" spans="1:17" ht="17.25" customHeight="1">
      <c r="A72" s="94"/>
      <c r="B72" s="386" t="s">
        <v>166</v>
      </c>
      <c r="C72" s="386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92"/>
      <c r="O72" s="92"/>
      <c r="P72" s="92"/>
      <c r="Q72" s="92"/>
    </row>
    <row r="73" spans="1:17" ht="15" customHeight="1">
      <c r="A73" s="94"/>
      <c r="B73" s="386" t="s">
        <v>167</v>
      </c>
      <c r="C73" s="386"/>
      <c r="D73" s="388">
        <f>+Árak!L66</f>
        <v>0</v>
      </c>
      <c r="E73" s="388"/>
      <c r="F73" s="388"/>
      <c r="G73" s="388"/>
      <c r="H73" s="388"/>
      <c r="I73" s="388"/>
      <c r="J73" s="388"/>
      <c r="K73" s="388"/>
      <c r="L73" s="388"/>
      <c r="M73" s="388"/>
      <c r="N73" s="92"/>
      <c r="O73" s="92"/>
      <c r="P73" s="92"/>
      <c r="Q73" s="92"/>
    </row>
    <row r="74" spans="1:17" ht="15" customHeight="1">
      <c r="A74" s="391"/>
      <c r="B74" s="391"/>
      <c r="C74" s="391"/>
      <c r="D74" s="95"/>
      <c r="E74" s="96"/>
      <c r="F74" s="96"/>
      <c r="G74" s="96"/>
      <c r="H74" s="96"/>
      <c r="I74" s="96"/>
      <c r="J74" s="96"/>
      <c r="K74" s="96"/>
      <c r="L74" s="96"/>
      <c r="M74" s="96"/>
      <c r="N74" s="92"/>
      <c r="O74" s="92"/>
      <c r="P74" s="92"/>
      <c r="Q74" s="92"/>
    </row>
    <row r="75" spans="1:17" ht="24.75" customHeight="1">
      <c r="A75" s="392"/>
      <c r="B75" s="392"/>
      <c r="C75" s="392"/>
      <c r="D75" s="97"/>
      <c r="E75" s="97"/>
      <c r="F75" s="97"/>
      <c r="G75" s="97"/>
      <c r="H75" s="97"/>
      <c r="I75" s="97"/>
      <c r="J75" s="97"/>
      <c r="K75" s="97"/>
      <c r="L75" s="98"/>
      <c r="M75" s="99"/>
      <c r="N75" s="92"/>
      <c r="O75" s="92"/>
      <c r="P75" s="92"/>
      <c r="Q75" s="92"/>
    </row>
    <row r="76" spans="1:18" ht="16.5" customHeight="1">
      <c r="A76" s="393"/>
      <c r="B76" s="393"/>
      <c r="C76" s="393"/>
      <c r="D76" s="100"/>
      <c r="E76" s="100"/>
      <c r="F76" s="100"/>
      <c r="G76" s="100"/>
      <c r="H76" s="100"/>
      <c r="I76" s="100"/>
      <c r="J76" s="100"/>
      <c r="K76" s="100"/>
      <c r="L76" s="98"/>
      <c r="M76" s="99"/>
      <c r="N76" s="92"/>
      <c r="O76" s="92"/>
      <c r="P76" s="92"/>
      <c r="Q76" s="92"/>
      <c r="R76" s="92"/>
    </row>
    <row r="77" spans="1:18" ht="16.5" customHeight="1">
      <c r="A77" s="393"/>
      <c r="B77" s="393"/>
      <c r="C77" s="393"/>
      <c r="D77" s="100"/>
      <c r="E77" s="100"/>
      <c r="F77" s="100"/>
      <c r="G77" s="100"/>
      <c r="H77" s="100"/>
      <c r="I77" s="100"/>
      <c r="J77" s="100"/>
      <c r="K77" s="100"/>
      <c r="L77" s="98"/>
      <c r="M77" s="99"/>
      <c r="N77" s="93"/>
      <c r="O77" s="101"/>
      <c r="P77" s="92"/>
      <c r="Q77" s="92"/>
      <c r="R77" s="92"/>
    </row>
    <row r="78" spans="1:18" ht="16.5" customHeight="1">
      <c r="A78" s="393"/>
      <c r="B78" s="393"/>
      <c r="C78" s="393"/>
      <c r="D78" s="100"/>
      <c r="E78" s="100"/>
      <c r="F78" s="100"/>
      <c r="G78" s="100"/>
      <c r="H78" s="100"/>
      <c r="I78" s="100"/>
      <c r="J78" s="100"/>
      <c r="K78" s="100"/>
      <c r="L78" s="98"/>
      <c r="M78" s="99"/>
      <c r="N78" s="93"/>
      <c r="O78" s="101"/>
      <c r="P78" s="92"/>
      <c r="Q78" s="92"/>
      <c r="R78" s="92"/>
    </row>
    <row r="79" spans="1:18" ht="16.5">
      <c r="A79" s="393"/>
      <c r="B79" s="393"/>
      <c r="C79" s="393"/>
      <c r="D79" s="100"/>
      <c r="E79" s="102"/>
      <c r="F79" s="102"/>
      <c r="G79" s="102"/>
      <c r="H79" s="102"/>
      <c r="I79" s="102"/>
      <c r="J79" s="102"/>
      <c r="K79" s="102"/>
      <c r="L79" s="103"/>
      <c r="M79" s="99"/>
      <c r="N79" s="93"/>
      <c r="O79" s="101"/>
      <c r="P79" s="92"/>
      <c r="Q79" s="92"/>
      <c r="R79" s="92"/>
    </row>
    <row r="80" spans="1:18" s="105" customFormat="1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93"/>
      <c r="O80" s="101"/>
      <c r="P80" s="92"/>
      <c r="Q80" s="92"/>
      <c r="R80" s="92"/>
    </row>
    <row r="81" spans="1:18" ht="6.7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93"/>
      <c r="O81" s="101"/>
      <c r="P81" s="92"/>
      <c r="Q81" s="92"/>
      <c r="R81" s="92"/>
    </row>
    <row r="82" spans="1:18" ht="16.5" customHeight="1">
      <c r="A82" s="106"/>
      <c r="B82" s="389"/>
      <c r="C82" s="389"/>
      <c r="D82" s="107"/>
      <c r="E82" s="390"/>
      <c r="F82" s="390"/>
      <c r="G82" s="390"/>
      <c r="H82" s="390"/>
      <c r="I82" s="390"/>
      <c r="J82" s="390"/>
      <c r="K82" s="390"/>
      <c r="L82" s="103"/>
      <c r="M82" s="99"/>
      <c r="N82" s="93"/>
      <c r="O82" s="101"/>
      <c r="P82" s="92"/>
      <c r="Q82" s="92"/>
      <c r="R82" s="92"/>
    </row>
    <row r="83" spans="1:18" s="108" customFormat="1" ht="15.75" customHeight="1">
      <c r="A83" s="93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93"/>
      <c r="O83" s="101"/>
      <c r="P83" s="92"/>
      <c r="Q83" s="92"/>
      <c r="R83" s="92"/>
    </row>
    <row r="84" spans="1:18" s="108" customFormat="1" ht="15">
      <c r="A84" s="93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93"/>
      <c r="O84" s="101"/>
      <c r="P84" s="92"/>
      <c r="Q84" s="92"/>
      <c r="R84" s="92"/>
    </row>
    <row r="85" spans="1:18" s="108" customFormat="1" ht="15.75" customHeight="1">
      <c r="A85" s="93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93"/>
      <c r="O85" s="101"/>
      <c r="P85" s="92"/>
      <c r="Q85" s="92"/>
      <c r="R85" s="92"/>
    </row>
    <row r="86" spans="1:18" s="108" customFormat="1" ht="12.75" customHeight="1">
      <c r="A86" s="93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93"/>
      <c r="O86" s="101"/>
      <c r="P86" s="92"/>
      <c r="Q86" s="109"/>
      <c r="R86" s="109"/>
    </row>
    <row r="87" spans="1:58" s="108" customFormat="1" ht="11.25" customHeight="1">
      <c r="A87" s="93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93"/>
      <c r="O87" s="101"/>
      <c r="P87" s="91"/>
      <c r="Q87" s="109"/>
      <c r="R87" s="109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</row>
    <row r="88" spans="1:58" s="108" customFormat="1" ht="12.75" customHeight="1">
      <c r="A88" s="93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93"/>
      <c r="O88" s="101"/>
      <c r="P88" s="92"/>
      <c r="Q88" s="109"/>
      <c r="R88" s="109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</row>
    <row r="89" spans="1:58" s="108" customFormat="1" ht="12.75" customHeight="1">
      <c r="A89" s="111"/>
      <c r="B89" s="112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</row>
    <row r="90" spans="1:58" s="108" customFormat="1" ht="12.75" customHeight="1">
      <c r="A90" s="113"/>
      <c r="N90" s="113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</row>
    <row r="91" spans="1:58" s="108" customFormat="1" ht="12.75" customHeight="1">
      <c r="A91" s="113"/>
      <c r="N91" s="113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</row>
    <row r="92" spans="1:58" s="108" customFormat="1" ht="12.75" customHeight="1">
      <c r="A92" s="111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1"/>
      <c r="O92" s="114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</row>
    <row r="93" spans="1:58" s="108" customFormat="1" ht="12.75" customHeight="1">
      <c r="A93" s="111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1"/>
      <c r="O93" s="114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</row>
    <row r="94" spans="1:58" s="108" customFormat="1" ht="12.75" customHeight="1">
      <c r="A94" s="115"/>
      <c r="B94" s="112"/>
      <c r="C94" s="114"/>
      <c r="D94" s="114"/>
      <c r="E94" s="110"/>
      <c r="F94" s="114"/>
      <c r="G94" s="110"/>
      <c r="H94" s="114"/>
      <c r="I94" s="110"/>
      <c r="J94" s="114"/>
      <c r="K94" s="110"/>
      <c r="L94" s="114"/>
      <c r="M94" s="110"/>
      <c r="N94" s="110"/>
      <c r="O94" s="114"/>
      <c r="P94" s="110"/>
      <c r="Q94" s="114"/>
      <c r="R94" s="114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</row>
    <row r="95" spans="1:58" s="108" customFormat="1" ht="12.75" customHeight="1">
      <c r="A95" s="115"/>
      <c r="B95" s="112"/>
      <c r="C95" s="114"/>
      <c r="D95" s="114"/>
      <c r="E95" s="110"/>
      <c r="F95" s="114"/>
      <c r="G95" s="110"/>
      <c r="H95" s="114"/>
      <c r="I95" s="110"/>
      <c r="J95" s="114"/>
      <c r="K95" s="110"/>
      <c r="L95" s="114"/>
      <c r="M95" s="110"/>
      <c r="N95" s="111"/>
      <c r="O95" s="114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</row>
    <row r="96" spans="1:58" s="108" customFormat="1" ht="12.75" customHeight="1">
      <c r="A96" s="111"/>
      <c r="B96" s="112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1"/>
      <c r="O96" s="114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</row>
    <row r="97" spans="1:58" s="108" customFormat="1" ht="12.75" customHeight="1">
      <c r="A97" s="111"/>
      <c r="B97" s="112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1"/>
      <c r="O97" s="114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</row>
    <row r="98" spans="1:58" s="108" customFormat="1" ht="12.75" customHeight="1">
      <c r="A98" s="111"/>
      <c r="B98" s="112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1"/>
      <c r="O98" s="114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</row>
    <row r="99" spans="1:58" s="108" customFormat="1" ht="12.75" customHeight="1">
      <c r="A99" s="111"/>
      <c r="B99" s="112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1"/>
      <c r="O99" s="114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</row>
    <row r="100" spans="1:58" s="108" customFormat="1" ht="12.75" customHeight="1">
      <c r="A100" s="111"/>
      <c r="B100" s="112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14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</row>
    <row r="101" spans="1:58" s="108" customFormat="1" ht="12.75" customHeight="1">
      <c r="A101" s="111"/>
      <c r="B101" s="112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1"/>
      <c r="O101" s="114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</row>
    <row r="102" spans="1:58" s="108" customFormat="1" ht="12.75" customHeight="1">
      <c r="A102" s="111"/>
      <c r="B102" s="112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1"/>
      <c r="O102" s="114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</row>
    <row r="103" spans="1:58" s="108" customFormat="1" ht="12.75" customHeight="1">
      <c r="A103" s="111"/>
      <c r="B103" s="112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114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</row>
    <row r="104" spans="1:58" s="108" customFormat="1" ht="12.75" customHeight="1">
      <c r="A104" s="111"/>
      <c r="B104" s="112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1"/>
      <c r="O104" s="114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</row>
    <row r="105" spans="1:58" s="108" customFormat="1" ht="12.75" customHeight="1">
      <c r="A105" s="111"/>
      <c r="B105" s="112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  <c r="O105" s="114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</row>
    <row r="106" spans="1:58" s="108" customFormat="1" ht="12.75" customHeight="1">
      <c r="A106" s="111"/>
      <c r="B106" s="112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1"/>
      <c r="O106" s="114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</row>
    <row r="107" spans="1:58" s="108" customFormat="1" ht="12.75" customHeight="1">
      <c r="A107" s="111"/>
      <c r="B107" s="11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1"/>
      <c r="O107" s="114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</row>
    <row r="108" spans="1:58" s="108" customFormat="1" ht="12.75" customHeight="1">
      <c r="A108" s="111"/>
      <c r="B108" s="112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1"/>
      <c r="O108" s="114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</row>
    <row r="109" spans="1:58" s="108" customFormat="1" ht="12.75" customHeight="1">
      <c r="A109" s="111"/>
      <c r="B109" s="112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/>
      <c r="O109" s="114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</row>
    <row r="110" spans="1:58" s="108" customFormat="1" ht="12.75" customHeight="1" hidden="1">
      <c r="A110" s="111"/>
      <c r="B110" s="112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1"/>
      <c r="O110" s="114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</row>
    <row r="111" spans="1:58" s="108" customFormat="1" ht="12.75" customHeight="1" hidden="1">
      <c r="A111" s="111"/>
      <c r="B111" s="112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114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</row>
    <row r="112" spans="1:58" s="108" customFormat="1" ht="12.75" customHeight="1" hidden="1">
      <c r="A112" s="111"/>
      <c r="B112" s="112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1"/>
      <c r="O112" s="114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</row>
    <row r="113" spans="1:58" s="108" customFormat="1" ht="12.75" customHeight="1" hidden="1">
      <c r="A113" s="111"/>
      <c r="B113" s="112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1"/>
      <c r="O113" s="114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</row>
    <row r="114" spans="1:58" s="108" customFormat="1" ht="12.75" customHeight="1" hidden="1">
      <c r="A114" s="111"/>
      <c r="B114" s="112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14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</row>
    <row r="115" spans="1:58" s="108" customFormat="1" ht="12.75" customHeight="1" hidden="1">
      <c r="A115" s="111"/>
      <c r="B115" s="116" t="s">
        <v>0</v>
      </c>
      <c r="C115" s="117">
        <f>D3*Árak!C2</f>
        <v>0</v>
      </c>
      <c r="D115" s="117">
        <f>F3*Árak!D2</f>
        <v>0</v>
      </c>
      <c r="E115" s="117">
        <f>H3*Árak!E2</f>
        <v>0</v>
      </c>
      <c r="F115" s="117">
        <f>J3*Árak!F2</f>
        <v>0</v>
      </c>
      <c r="G115" s="117">
        <f>L3*Árak!G2</f>
        <v>0</v>
      </c>
      <c r="H115" s="117">
        <f>C28*Árak!B27</f>
        <v>0</v>
      </c>
      <c r="I115" s="117">
        <f>N58*Árak!H57</f>
        <v>0</v>
      </c>
      <c r="J115" s="117">
        <f>C53*Árak!B52</f>
        <v>0</v>
      </c>
      <c r="K115" s="117"/>
      <c r="L115" s="117"/>
      <c r="M115" s="117"/>
      <c r="N115" s="118"/>
      <c r="O115" s="119"/>
      <c r="P115" s="119"/>
      <c r="Q115" s="119"/>
      <c r="R115" s="119"/>
      <c r="S115" s="119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</row>
    <row r="116" spans="1:58" s="108" customFormat="1" ht="12.75" customHeight="1" hidden="1">
      <c r="A116" s="111"/>
      <c r="B116" s="116" t="s">
        <v>5</v>
      </c>
      <c r="C116" s="117">
        <f>D4*Árak!C3</f>
        <v>0</v>
      </c>
      <c r="D116" s="117">
        <f>F4*Árak!D3</f>
        <v>0</v>
      </c>
      <c r="E116" s="117">
        <f>H4*Árak!E3</f>
        <v>0</v>
      </c>
      <c r="F116" s="117">
        <f>J4*Árak!F3</f>
        <v>0</v>
      </c>
      <c r="G116" s="117">
        <f>L4*Árak!G3</f>
        <v>0</v>
      </c>
      <c r="H116" s="117">
        <f>C29*Árak!B28</f>
        <v>0</v>
      </c>
      <c r="I116" s="117">
        <f>P58*Árak!I57</f>
        <v>0</v>
      </c>
      <c r="J116" s="117">
        <f>C54*Árak!B53</f>
        <v>0</v>
      </c>
      <c r="K116" s="117"/>
      <c r="L116" s="117"/>
      <c r="M116" s="117"/>
      <c r="N116" s="118"/>
      <c r="O116" s="119"/>
      <c r="P116" s="119"/>
      <c r="Q116" s="119"/>
      <c r="R116" s="119"/>
      <c r="S116" s="119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</row>
    <row r="117" spans="1:58" s="108" customFormat="1" ht="12.75" customHeight="1" hidden="1">
      <c r="A117" s="111"/>
      <c r="B117" s="116" t="s">
        <v>8</v>
      </c>
      <c r="C117" s="117">
        <f>D5*Árak!C4</f>
        <v>0</v>
      </c>
      <c r="D117" s="117">
        <f>F5*Árak!D4</f>
        <v>0</v>
      </c>
      <c r="E117" s="117">
        <f>H5*Árak!E4</f>
        <v>0</v>
      </c>
      <c r="F117" s="117">
        <f>J5*Árak!F4</f>
        <v>0</v>
      </c>
      <c r="G117" s="117">
        <f>L5*Árak!G4</f>
        <v>0</v>
      </c>
      <c r="H117" s="117">
        <f>C30*Árak!B29</f>
        <v>0</v>
      </c>
      <c r="I117" s="117"/>
      <c r="J117" s="117">
        <f>C55*Árak!B54</f>
        <v>0</v>
      </c>
      <c r="K117" s="117"/>
      <c r="L117" s="117"/>
      <c r="M117" s="117"/>
      <c r="N117" s="118"/>
      <c r="O117" s="119"/>
      <c r="P117" s="119"/>
      <c r="Q117" s="119"/>
      <c r="R117" s="119"/>
      <c r="S117" s="119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</row>
    <row r="118" spans="1:58" s="108" customFormat="1" ht="12.75" customHeight="1" hidden="1">
      <c r="A118" s="111"/>
      <c r="B118" s="116" t="s">
        <v>10</v>
      </c>
      <c r="C118" s="117">
        <f>D6*Árak!C5</f>
        <v>0</v>
      </c>
      <c r="D118" s="117">
        <f>F6*Árak!D5</f>
        <v>0</v>
      </c>
      <c r="E118" s="117">
        <f>H6*Árak!E5</f>
        <v>0</v>
      </c>
      <c r="F118" s="117">
        <f>J6*Árak!F5</f>
        <v>0</v>
      </c>
      <c r="G118" s="117">
        <f>L6*Árak!G5</f>
        <v>0</v>
      </c>
      <c r="H118" s="117">
        <f>C31*Árak!B30</f>
        <v>0</v>
      </c>
      <c r="I118" s="117"/>
      <c r="J118" s="117">
        <f>C56*Árak!B55</f>
        <v>0</v>
      </c>
      <c r="K118" s="117"/>
      <c r="L118" s="117"/>
      <c r="M118" s="117"/>
      <c r="N118" s="118"/>
      <c r="O118" s="119"/>
      <c r="P118" s="119"/>
      <c r="Q118" s="119"/>
      <c r="R118" s="119"/>
      <c r="S118" s="119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</row>
    <row r="119" spans="1:58" s="108" customFormat="1" ht="12.75" customHeight="1" hidden="1">
      <c r="A119" s="111"/>
      <c r="B119" s="116" t="s">
        <v>11</v>
      </c>
      <c r="C119" s="117">
        <f>D7*Árak!C6</f>
        <v>0</v>
      </c>
      <c r="D119" s="117">
        <f>F7*Árak!D6</f>
        <v>0</v>
      </c>
      <c r="E119" s="117">
        <f>H7*Árak!E6</f>
        <v>0</v>
      </c>
      <c r="F119" s="117">
        <f>J7*Árak!F6</f>
        <v>0</v>
      </c>
      <c r="G119" s="117">
        <f>L7*Árak!G6</f>
        <v>0</v>
      </c>
      <c r="H119" s="117">
        <f>C32*Árak!B31</f>
        <v>0</v>
      </c>
      <c r="I119" s="117"/>
      <c r="J119" s="117" t="e">
        <f>#REF!*Árak!#REF!</f>
        <v>#REF!</v>
      </c>
      <c r="K119" s="117"/>
      <c r="L119" s="117"/>
      <c r="M119" s="117"/>
      <c r="N119" s="118"/>
      <c r="O119" s="119"/>
      <c r="P119" s="119"/>
      <c r="Q119" s="119"/>
      <c r="R119" s="119"/>
      <c r="S119" s="119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</row>
    <row r="120" spans="1:58" s="108" customFormat="1" ht="12.75" customHeight="1" hidden="1">
      <c r="A120" s="111"/>
      <c r="B120" s="116" t="s">
        <v>13</v>
      </c>
      <c r="C120" s="117">
        <f>D8*Árak!C7</f>
        <v>0</v>
      </c>
      <c r="D120" s="117">
        <f>F8*Árak!D7</f>
        <v>0</v>
      </c>
      <c r="E120" s="117">
        <f>H8*Árak!E7</f>
        <v>0</v>
      </c>
      <c r="F120" s="117">
        <f>J8*Árak!F7</f>
        <v>0</v>
      </c>
      <c r="G120" s="117">
        <f>L8*Árak!G7</f>
        <v>0</v>
      </c>
      <c r="H120" s="117">
        <f>C34*Árak!B32</f>
        <v>0</v>
      </c>
      <c r="I120" s="117"/>
      <c r="J120" s="117">
        <f>C57*Árak!B56</f>
        <v>0</v>
      </c>
      <c r="K120" s="117"/>
      <c r="L120" s="117"/>
      <c r="M120" s="117"/>
      <c r="N120" s="118"/>
      <c r="O120" s="119"/>
      <c r="P120" s="119"/>
      <c r="Q120" s="119"/>
      <c r="R120" s="119"/>
      <c r="S120" s="119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</row>
    <row r="121" spans="1:58" s="108" customFormat="1" ht="12.75" customHeight="1" hidden="1">
      <c r="A121" s="111"/>
      <c r="B121" s="116" t="s">
        <v>15</v>
      </c>
      <c r="C121" s="117">
        <f>D9*Árak!C8</f>
        <v>0</v>
      </c>
      <c r="D121" s="117">
        <f>F9*Árak!D8</f>
        <v>0</v>
      </c>
      <c r="E121" s="117">
        <f>H9*Árak!E8</f>
        <v>0</v>
      </c>
      <c r="F121" s="117">
        <f>J9*Árak!F8</f>
        <v>0</v>
      </c>
      <c r="G121" s="117">
        <f>L9*Árak!G8</f>
        <v>0</v>
      </c>
      <c r="H121" s="117">
        <f>C35*Árak!B33</f>
        <v>0</v>
      </c>
      <c r="I121" s="117"/>
      <c r="J121" s="117">
        <f>C58*Árak!B57</f>
        <v>0</v>
      </c>
      <c r="K121" s="117"/>
      <c r="L121" s="117"/>
      <c r="M121" s="117"/>
      <c r="N121" s="118"/>
      <c r="O121" s="119"/>
      <c r="P121" s="119"/>
      <c r="Q121" s="119"/>
      <c r="R121" s="119"/>
      <c r="S121" s="119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</row>
    <row r="122" spans="1:58" s="108" customFormat="1" ht="12.75" customHeight="1" hidden="1">
      <c r="A122" s="111"/>
      <c r="B122" s="116" t="s">
        <v>21</v>
      </c>
      <c r="C122" s="117">
        <f>D10*Árak!C9</f>
        <v>0</v>
      </c>
      <c r="D122" s="117">
        <f>F10*Árak!D9</f>
        <v>0</v>
      </c>
      <c r="E122" s="117">
        <f>H10*Árak!E9</f>
        <v>0</v>
      </c>
      <c r="F122" s="117">
        <f>J10*Árak!F9</f>
        <v>0</v>
      </c>
      <c r="G122" s="117">
        <f>L10*Árak!G9</f>
        <v>0</v>
      </c>
      <c r="H122" s="117">
        <f>C36*Árak!B35</f>
        <v>0</v>
      </c>
      <c r="I122" s="117"/>
      <c r="J122" s="117" t="e">
        <f>C60*Árak!#REF!</f>
        <v>#REF!</v>
      </c>
      <c r="K122" s="117"/>
      <c r="L122" s="117"/>
      <c r="M122" s="117"/>
      <c r="N122" s="118"/>
      <c r="O122" s="119"/>
      <c r="P122" s="119"/>
      <c r="Q122" s="119"/>
      <c r="R122" s="119"/>
      <c r="S122" s="119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</row>
    <row r="123" spans="1:58" s="108" customFormat="1" ht="12.75" customHeight="1" hidden="1">
      <c r="A123" s="111"/>
      <c r="B123" s="116" t="s">
        <v>143</v>
      </c>
      <c r="C123" s="117">
        <f>D11*Árak!C10</f>
        <v>0</v>
      </c>
      <c r="D123" s="117">
        <f>F11*Árak!D10</f>
        <v>0</v>
      </c>
      <c r="E123" s="117">
        <f>H11*Árak!E10</f>
        <v>0</v>
      </c>
      <c r="F123" s="117">
        <f>J11*Árak!F10</f>
        <v>0</v>
      </c>
      <c r="G123" s="117">
        <f>L11*Árak!G10</f>
        <v>0</v>
      </c>
      <c r="H123" s="117">
        <f>C37*Árak!B36</f>
        <v>0</v>
      </c>
      <c r="I123" s="117"/>
      <c r="J123" s="117" t="e">
        <f>C68*Árak!#REF!</f>
        <v>#REF!</v>
      </c>
      <c r="K123" s="117"/>
      <c r="L123" s="117"/>
      <c r="M123" s="117"/>
      <c r="N123" s="118"/>
      <c r="O123" s="119"/>
      <c r="P123" s="119"/>
      <c r="Q123" s="119"/>
      <c r="R123" s="119"/>
      <c r="S123" s="119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</row>
    <row r="124" spans="1:58" s="108" customFormat="1" ht="12.75" customHeight="1" hidden="1">
      <c r="A124" s="111"/>
      <c r="B124" s="116" t="s">
        <v>144</v>
      </c>
      <c r="C124" s="117">
        <f>D12*Árak!C11</f>
        <v>0</v>
      </c>
      <c r="D124" s="117">
        <f>F12*Árak!D11</f>
        <v>0</v>
      </c>
      <c r="E124" s="117">
        <f>H12*Árak!E11</f>
        <v>0</v>
      </c>
      <c r="F124" s="117">
        <f>J12*Árak!F11</f>
        <v>0</v>
      </c>
      <c r="G124" s="117">
        <f>L12*Árak!G11</f>
        <v>0</v>
      </c>
      <c r="H124" s="117">
        <f>C38*Árak!B37</f>
        <v>0</v>
      </c>
      <c r="I124" s="117"/>
      <c r="J124" s="117" t="e">
        <f>C69*Árak!#REF!</f>
        <v>#REF!</v>
      </c>
      <c r="K124" s="117"/>
      <c r="L124" s="117"/>
      <c r="M124" s="117"/>
      <c r="N124" s="118"/>
      <c r="O124" s="119"/>
      <c r="P124" s="119"/>
      <c r="Q124" s="119"/>
      <c r="R124" s="119"/>
      <c r="S124" s="119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</row>
    <row r="125" spans="1:58" s="108" customFormat="1" ht="12.75" customHeight="1" hidden="1">
      <c r="A125" s="111"/>
      <c r="B125" s="116" t="s">
        <v>145</v>
      </c>
      <c r="C125" s="117">
        <f>D13*Árak!C12</f>
        <v>0</v>
      </c>
      <c r="D125" s="117">
        <f>F13*Árak!D12</f>
        <v>0</v>
      </c>
      <c r="E125" s="117">
        <f>H13*Árak!E12</f>
        <v>0</v>
      </c>
      <c r="F125" s="117">
        <f>J13*Árak!F12</f>
        <v>0</v>
      </c>
      <c r="G125" s="117">
        <f>L13*Árak!G12</f>
        <v>0</v>
      </c>
      <c r="H125" s="117">
        <f>C41*Árak!B40</f>
        <v>0</v>
      </c>
      <c r="I125" s="117"/>
      <c r="J125" s="117">
        <f>C70*Árak!B65</f>
        <v>0</v>
      </c>
      <c r="K125" s="117"/>
      <c r="L125" s="117"/>
      <c r="M125" s="117"/>
      <c r="N125" s="118"/>
      <c r="O125" s="119"/>
      <c r="P125" s="119"/>
      <c r="Q125" s="119"/>
      <c r="R125" s="119"/>
      <c r="S125" s="119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</row>
    <row r="126" spans="1:58" s="108" customFormat="1" ht="12.75" customHeight="1" hidden="1">
      <c r="A126" s="111"/>
      <c r="B126" s="116" t="s">
        <v>146</v>
      </c>
      <c r="C126" s="117">
        <f>D14*Árak!C13</f>
        <v>0</v>
      </c>
      <c r="D126" s="117">
        <f>F14*Árak!D13</f>
        <v>0</v>
      </c>
      <c r="E126" s="117">
        <f>H14*Árak!E13</f>
        <v>0</v>
      </c>
      <c r="F126" s="117">
        <f>J14*Árak!F13</f>
        <v>0</v>
      </c>
      <c r="G126" s="117">
        <f>L14*Árak!G13</f>
        <v>0</v>
      </c>
      <c r="H126" s="117">
        <f>C42*Árak!B41</f>
        <v>0</v>
      </c>
      <c r="I126" s="117"/>
      <c r="J126" s="117">
        <f>C71*Árak!B66</f>
        <v>0</v>
      </c>
      <c r="K126" s="117"/>
      <c r="L126" s="117"/>
      <c r="M126" s="117"/>
      <c r="N126" s="118"/>
      <c r="O126" s="119"/>
      <c r="P126" s="119"/>
      <c r="Q126" s="119"/>
      <c r="R126" s="119"/>
      <c r="S126" s="119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</row>
    <row r="127" spans="1:58" s="108" customFormat="1" ht="12.75" customHeight="1" hidden="1">
      <c r="A127" s="111"/>
      <c r="B127" s="116" t="s">
        <v>40</v>
      </c>
      <c r="C127" s="117">
        <f>D15*Árak!C14</f>
        <v>0</v>
      </c>
      <c r="D127" s="117">
        <f>F15*Árak!D14</f>
        <v>0</v>
      </c>
      <c r="E127" s="117">
        <f>H15*Árak!E14</f>
        <v>0</v>
      </c>
      <c r="F127" s="117">
        <f>J15*Árak!F14</f>
        <v>0</v>
      </c>
      <c r="G127" s="117">
        <f>L15*Árak!G14</f>
        <v>0</v>
      </c>
      <c r="H127" s="117">
        <f>C43*Árak!B42</f>
        <v>0</v>
      </c>
      <c r="I127" s="117"/>
      <c r="J127" s="117">
        <f>C72*Árak!B67</f>
        <v>0</v>
      </c>
      <c r="K127" s="117"/>
      <c r="L127" s="117"/>
      <c r="M127" s="117"/>
      <c r="N127" s="118"/>
      <c r="O127" s="119"/>
      <c r="P127" s="119"/>
      <c r="Q127" s="119"/>
      <c r="R127" s="119"/>
      <c r="S127" s="119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</row>
    <row r="128" spans="1:58" s="108" customFormat="1" ht="12.75" customHeight="1" hidden="1">
      <c r="A128" s="111"/>
      <c r="B128" s="116" t="s">
        <v>46</v>
      </c>
      <c r="C128" s="117">
        <f>D16*Árak!C15</f>
        <v>0</v>
      </c>
      <c r="D128" s="117">
        <f>F16*Árak!D15</f>
        <v>0</v>
      </c>
      <c r="E128" s="117">
        <f>H16*Árak!E15</f>
        <v>0</v>
      </c>
      <c r="F128" s="117">
        <f>J16*Árak!F15</f>
        <v>0</v>
      </c>
      <c r="G128" s="117">
        <f>L16*Árak!G15</f>
        <v>0</v>
      </c>
      <c r="H128" s="117">
        <f>C44*Árak!B43</f>
        <v>0</v>
      </c>
      <c r="I128" s="117"/>
      <c r="J128" s="117">
        <f>C73*Árak!B68</f>
        <v>0</v>
      </c>
      <c r="K128" s="117"/>
      <c r="L128" s="117"/>
      <c r="M128" s="117"/>
      <c r="N128" s="118"/>
      <c r="O128" s="119"/>
      <c r="P128" s="119"/>
      <c r="Q128" s="119"/>
      <c r="R128" s="119"/>
      <c r="S128" s="119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</row>
    <row r="129" spans="1:58" s="108" customFormat="1" ht="12.75" customHeight="1" hidden="1">
      <c r="A129" s="111"/>
      <c r="B129" s="116" t="s">
        <v>50</v>
      </c>
      <c r="C129" s="117" t="e">
        <f>#REF!*Árak!#REF!</f>
        <v>#REF!</v>
      </c>
      <c r="D129" s="117" t="e">
        <f>#REF!*Árak!#REF!</f>
        <v>#REF!</v>
      </c>
      <c r="E129" s="117" t="e">
        <f>#REF!*Árak!#REF!</f>
        <v>#REF!</v>
      </c>
      <c r="F129" s="117" t="e">
        <f>#REF!*Árak!#REF!</f>
        <v>#REF!</v>
      </c>
      <c r="G129" s="117" t="e">
        <f>#REF!*Árak!#REF!</f>
        <v>#REF!</v>
      </c>
      <c r="H129" s="117">
        <f>C47*Árak!B46</f>
        <v>0</v>
      </c>
      <c r="I129" s="117"/>
      <c r="J129" s="117">
        <f>C74*Árak!B69</f>
        <v>0</v>
      </c>
      <c r="K129" s="117"/>
      <c r="L129" s="117"/>
      <c r="M129" s="117"/>
      <c r="N129" s="118"/>
      <c r="O129" s="119"/>
      <c r="P129" s="119"/>
      <c r="Q129" s="119"/>
      <c r="R129" s="119"/>
      <c r="S129" s="119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</row>
    <row r="130" spans="1:58" s="108" customFormat="1" ht="12.75" customHeight="1" hidden="1">
      <c r="A130" s="111"/>
      <c r="B130" s="116" t="s">
        <v>51</v>
      </c>
      <c r="C130" s="117">
        <f>D17*Árak!C16</f>
        <v>0</v>
      </c>
      <c r="D130" s="117">
        <f>F17*Árak!D16</f>
        <v>0</v>
      </c>
      <c r="E130" s="117">
        <f>H17*Árak!E16</f>
        <v>0</v>
      </c>
      <c r="F130" s="117">
        <f>J17*Árak!F16</f>
        <v>0</v>
      </c>
      <c r="G130" s="117">
        <f>L17*Árak!G16</f>
        <v>0</v>
      </c>
      <c r="H130" s="117">
        <f>C49*Árak!B47</f>
        <v>0</v>
      </c>
      <c r="I130" s="117"/>
      <c r="J130" s="117">
        <f>C75*Árak!B70</f>
        <v>0</v>
      </c>
      <c r="K130" s="117"/>
      <c r="L130" s="117"/>
      <c r="M130" s="117"/>
      <c r="N130" s="118"/>
      <c r="O130" s="119"/>
      <c r="P130" s="119"/>
      <c r="Q130" s="119"/>
      <c r="R130" s="119"/>
      <c r="S130" s="119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</row>
    <row r="131" spans="1:58" s="108" customFormat="1" ht="12.75" customHeight="1" hidden="1">
      <c r="A131" s="111"/>
      <c r="B131" s="116" t="s">
        <v>54</v>
      </c>
      <c r="C131" s="117">
        <f>D18*Árak!C17</f>
        <v>0</v>
      </c>
      <c r="D131" s="117">
        <f>F18*Árak!D17</f>
        <v>0</v>
      </c>
      <c r="E131" s="117">
        <f>H18*Árak!E17</f>
        <v>0</v>
      </c>
      <c r="F131" s="117">
        <f>J18*Árak!F17</f>
        <v>0</v>
      </c>
      <c r="G131" s="117">
        <f>L18*Árak!G17</f>
        <v>0</v>
      </c>
      <c r="H131" s="117">
        <f>C50*Árak!B48</f>
        <v>0</v>
      </c>
      <c r="I131" s="117"/>
      <c r="J131" s="117">
        <f>C76*Árak!B71</f>
        <v>0</v>
      </c>
      <c r="K131" s="117"/>
      <c r="L131" s="117"/>
      <c r="M131" s="117"/>
      <c r="N131" s="118"/>
      <c r="O131" s="119"/>
      <c r="P131" s="119"/>
      <c r="Q131" s="119"/>
      <c r="R131" s="119"/>
      <c r="S131" s="119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</row>
    <row r="132" spans="1:58" s="108" customFormat="1" ht="12.75" customHeight="1" hidden="1">
      <c r="A132" s="111"/>
      <c r="B132" s="116" t="s">
        <v>147</v>
      </c>
      <c r="C132" s="117">
        <f>D19*Árak!C18</f>
        <v>0</v>
      </c>
      <c r="D132" s="117">
        <f>F19*Árak!D18</f>
        <v>0</v>
      </c>
      <c r="E132" s="117">
        <f>H19*Árak!E18</f>
        <v>0</v>
      </c>
      <c r="F132" s="117">
        <f>J19*Árak!F18</f>
        <v>0</v>
      </c>
      <c r="G132" s="117">
        <f>L19*Árak!G18</f>
        <v>0</v>
      </c>
      <c r="H132" s="117">
        <f>C51*Árak!B49</f>
        <v>0</v>
      </c>
      <c r="I132" s="117"/>
      <c r="J132" s="117">
        <f>C77*Árak!B72</f>
        <v>0</v>
      </c>
      <c r="K132" s="117"/>
      <c r="L132" s="117"/>
      <c r="M132" s="117"/>
      <c r="N132" s="118"/>
      <c r="O132" s="119"/>
      <c r="P132" s="119"/>
      <c r="Q132" s="119"/>
      <c r="R132" s="119"/>
      <c r="S132" s="119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</row>
    <row r="133" spans="1:58" s="108" customFormat="1" ht="12.75" customHeight="1" hidden="1">
      <c r="A133" s="111"/>
      <c r="B133" s="116" t="s">
        <v>148</v>
      </c>
      <c r="C133" s="117">
        <f>D20*Árak!C19</f>
        <v>0</v>
      </c>
      <c r="D133" s="117">
        <f>F20*Árak!D19</f>
        <v>0</v>
      </c>
      <c r="E133" s="117">
        <f>H20*Árak!E19</f>
        <v>0</v>
      </c>
      <c r="F133" s="117">
        <f>J20*Árak!F19</f>
        <v>0</v>
      </c>
      <c r="G133" s="117">
        <f>L20*Árak!G19</f>
        <v>0</v>
      </c>
      <c r="H133" s="117">
        <f>C52*Árak!B50</f>
        <v>0</v>
      </c>
      <c r="I133" s="117"/>
      <c r="J133" s="117">
        <f>C78*Árak!B73</f>
        <v>0</v>
      </c>
      <c r="K133" s="117"/>
      <c r="L133" s="117"/>
      <c r="M133" s="117"/>
      <c r="N133" s="118"/>
      <c r="O133" s="119"/>
      <c r="P133" s="119"/>
      <c r="Q133" s="119"/>
      <c r="R133" s="119"/>
      <c r="S133" s="119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</row>
    <row r="134" spans="1:58" s="108" customFormat="1" ht="12.75" customHeight="1" hidden="1">
      <c r="A134" s="111"/>
      <c r="B134" s="116" t="s">
        <v>149</v>
      </c>
      <c r="C134" s="117">
        <f>D21*Árak!C20</f>
        <v>0</v>
      </c>
      <c r="D134" s="117">
        <f>F21*Árak!D20</f>
        <v>0</v>
      </c>
      <c r="E134" s="117">
        <f>H21*Árak!E20</f>
        <v>0</v>
      </c>
      <c r="F134" s="117">
        <f>J21*Árak!F20</f>
        <v>0</v>
      </c>
      <c r="G134" s="117">
        <f>L21*Árak!G20</f>
        <v>0</v>
      </c>
      <c r="H134" s="117">
        <f>C53*Árak!B51</f>
        <v>0</v>
      </c>
      <c r="I134" s="117"/>
      <c r="J134" s="117">
        <f>C79*Árak!B74</f>
        <v>0</v>
      </c>
      <c r="K134" s="117"/>
      <c r="L134" s="117"/>
      <c r="M134" s="117"/>
      <c r="N134" s="118"/>
      <c r="O134" s="119"/>
      <c r="P134" s="119"/>
      <c r="Q134" s="119"/>
      <c r="R134" s="119"/>
      <c r="S134" s="119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</row>
    <row r="135" spans="1:58" s="108" customFormat="1" ht="12.75" customHeight="1" hidden="1">
      <c r="A135" s="111"/>
      <c r="B135" s="116" t="s">
        <v>150</v>
      </c>
      <c r="C135" s="117">
        <f>D22*Árak!C21</f>
        <v>0</v>
      </c>
      <c r="D135" s="117">
        <f>F22*Árak!D21</f>
        <v>0</v>
      </c>
      <c r="E135" s="117">
        <f>H22*Árak!E21</f>
        <v>0</v>
      </c>
      <c r="F135" s="117">
        <f>J22*Árak!F21</f>
        <v>0</v>
      </c>
      <c r="G135" s="117">
        <f>L22*Árak!G21</f>
        <v>0</v>
      </c>
      <c r="H135" s="117">
        <f>C54*Árak!B52</f>
        <v>0</v>
      </c>
      <c r="I135" s="117"/>
      <c r="J135" s="117">
        <f>C80*Árak!B75</f>
        <v>0</v>
      </c>
      <c r="K135" s="117"/>
      <c r="L135" s="117"/>
      <c r="M135" s="117"/>
      <c r="N135" s="118"/>
      <c r="O135" s="119"/>
      <c r="P135" s="119"/>
      <c r="Q135" s="119"/>
      <c r="R135" s="119"/>
      <c r="S135" s="119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</row>
    <row r="136" spans="1:58" s="108" customFormat="1" ht="12.75" customHeight="1" hidden="1">
      <c r="A136" s="111"/>
      <c r="B136" s="116" t="s">
        <v>151</v>
      </c>
      <c r="C136" s="117">
        <f>D23*Árak!C22</f>
        <v>0</v>
      </c>
      <c r="D136" s="117">
        <f>F23*Árak!D22</f>
        <v>0</v>
      </c>
      <c r="E136" s="117">
        <f>H23*Árak!E22</f>
        <v>0</v>
      </c>
      <c r="F136" s="117">
        <f>J23*Árak!F22</f>
        <v>0</v>
      </c>
      <c r="G136" s="117">
        <f>L23*Árak!G22</f>
        <v>0</v>
      </c>
      <c r="H136" s="117">
        <f>C55*Árak!B53</f>
        <v>0</v>
      </c>
      <c r="I136" s="117"/>
      <c r="J136" s="117">
        <f>C81*Árak!B76</f>
        <v>0</v>
      </c>
      <c r="K136" s="117"/>
      <c r="L136" s="117"/>
      <c r="M136" s="117"/>
      <c r="N136" s="118"/>
      <c r="O136" s="119"/>
      <c r="P136" s="119"/>
      <c r="Q136" s="119"/>
      <c r="R136" s="119"/>
      <c r="S136" s="119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</row>
    <row r="137" spans="1:58" s="108" customFormat="1" ht="12.75" customHeight="1" hidden="1">
      <c r="A137" s="111"/>
      <c r="B137" s="116" t="s">
        <v>152</v>
      </c>
      <c r="C137" s="117">
        <f>D24*Árak!C23</f>
        <v>0</v>
      </c>
      <c r="D137" s="117">
        <f>F24*Árak!D23</f>
        <v>0</v>
      </c>
      <c r="E137" s="117">
        <f>H24*Árak!E23</f>
        <v>0</v>
      </c>
      <c r="F137" s="117">
        <f>J24*Árak!F23</f>
        <v>0</v>
      </c>
      <c r="G137" s="117">
        <f>L24*Árak!G23</f>
        <v>0</v>
      </c>
      <c r="H137" s="117">
        <f>C56*Árak!B54</f>
        <v>0</v>
      </c>
      <c r="I137" s="117"/>
      <c r="J137" s="117">
        <f>C82*Árak!B77</f>
        <v>0</v>
      </c>
      <c r="K137" s="117"/>
      <c r="L137" s="117"/>
      <c r="M137" s="117"/>
      <c r="N137" s="118"/>
      <c r="O137" s="119"/>
      <c r="P137" s="119"/>
      <c r="Q137" s="119"/>
      <c r="R137" s="119"/>
      <c r="S137" s="119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</row>
    <row r="138" spans="1:58" s="120" customFormat="1" ht="12.75" customHeight="1" hidden="1">
      <c r="A138" s="111"/>
      <c r="B138" s="116" t="s">
        <v>72</v>
      </c>
      <c r="C138" s="117">
        <f>D25*Árak!C24</f>
        <v>0</v>
      </c>
      <c r="D138" s="117">
        <f>F25*Árak!D24</f>
        <v>0</v>
      </c>
      <c r="E138" s="117">
        <f>H25*Árak!E24</f>
        <v>0</v>
      </c>
      <c r="F138" s="117">
        <f>J25*Árak!F24</f>
        <v>0</v>
      </c>
      <c r="G138" s="117">
        <f>L25*Árak!G24</f>
        <v>0</v>
      </c>
      <c r="H138" s="117" t="e">
        <f>#REF!*Árak!B55</f>
        <v>#REF!</v>
      </c>
      <c r="I138" s="117"/>
      <c r="J138" s="117">
        <f>C83*Árak!B78</f>
        <v>0</v>
      </c>
      <c r="K138" s="117"/>
      <c r="L138" s="117"/>
      <c r="M138" s="117"/>
      <c r="N138" s="118"/>
      <c r="O138" s="119"/>
      <c r="P138" s="119"/>
      <c r="Q138" s="119"/>
      <c r="R138" s="119"/>
      <c r="S138" s="119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</row>
    <row r="139" spans="1:58" s="120" customFormat="1" ht="15" hidden="1">
      <c r="A139" s="111"/>
      <c r="B139" s="116" t="s">
        <v>153</v>
      </c>
      <c r="C139" s="117">
        <f>D26*Árak!C25</f>
        <v>0</v>
      </c>
      <c r="D139" s="117">
        <f>F26*Árak!D25</f>
        <v>0</v>
      </c>
      <c r="E139" s="117">
        <f>H26*Árak!E25</f>
        <v>0</v>
      </c>
      <c r="F139" s="117">
        <f>J26*Árak!F25</f>
        <v>0</v>
      </c>
      <c r="G139" s="117">
        <f>L26*Árak!G25</f>
        <v>0</v>
      </c>
      <c r="H139" s="117" t="e">
        <f>C57*Árak!#REF!</f>
        <v>#REF!</v>
      </c>
      <c r="I139" s="117"/>
      <c r="J139" s="117">
        <f>C84*Árak!B79</f>
        <v>0</v>
      </c>
      <c r="K139" s="117"/>
      <c r="L139" s="117"/>
      <c r="M139" s="117"/>
      <c r="N139" s="118"/>
      <c r="O139" s="119"/>
      <c r="P139" s="119"/>
      <c r="Q139" s="119"/>
      <c r="R139" s="119"/>
      <c r="S139" s="119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</row>
    <row r="140" spans="1:58" s="120" customFormat="1" ht="15" hidden="1">
      <c r="A140" s="111"/>
      <c r="B140" s="116" t="s">
        <v>155</v>
      </c>
      <c r="C140" s="117">
        <f>D27*Árak!C26</f>
        <v>0</v>
      </c>
      <c r="D140" s="117">
        <f>F27*Árak!D26</f>
        <v>0</v>
      </c>
      <c r="E140" s="117">
        <f>H27*Árak!E26</f>
        <v>0</v>
      </c>
      <c r="F140" s="117">
        <f>J27*Árak!F26</f>
        <v>0</v>
      </c>
      <c r="G140" s="117">
        <f>L27*Árak!G26</f>
        <v>0</v>
      </c>
      <c r="H140" s="117">
        <f>C58*Árak!B56</f>
        <v>0</v>
      </c>
      <c r="I140" s="117"/>
      <c r="J140" s="117">
        <f>C85*Árak!B80</f>
        <v>0</v>
      </c>
      <c r="K140" s="117"/>
      <c r="L140" s="117"/>
      <c r="M140" s="117"/>
      <c r="N140" s="118"/>
      <c r="O140" s="119"/>
      <c r="P140" s="119"/>
      <c r="Q140" s="119"/>
      <c r="R140" s="119"/>
      <c r="S140" s="119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</row>
    <row r="141" spans="1:58" ht="15" hidden="1">
      <c r="A141" s="111"/>
      <c r="B141" s="116" t="s">
        <v>81</v>
      </c>
      <c r="C141" s="117" t="e">
        <f>#REF!*Árak!#REF!</f>
        <v>#REF!</v>
      </c>
      <c r="D141" s="117" t="e">
        <f>#REF!*Árak!#REF!</f>
        <v>#REF!</v>
      </c>
      <c r="E141" s="117" t="e">
        <f>#REF!*Árak!#REF!</f>
        <v>#REF!</v>
      </c>
      <c r="F141" s="117" t="e">
        <f>#REF!*Árak!#REF!</f>
        <v>#REF!</v>
      </c>
      <c r="G141" s="117" t="e">
        <f>#REF!*Árak!#REF!</f>
        <v>#REF!</v>
      </c>
      <c r="H141" s="117">
        <f>C60*Árak!B57</f>
        <v>0</v>
      </c>
      <c r="I141" s="119"/>
      <c r="J141" s="117">
        <f>C86*Árak!B81</f>
        <v>0</v>
      </c>
      <c r="K141" s="119"/>
      <c r="L141" s="119"/>
      <c r="M141" s="119"/>
      <c r="N141" s="118"/>
      <c r="O141" s="119"/>
      <c r="P141" s="119"/>
      <c r="Q141" s="119"/>
      <c r="R141" s="119"/>
      <c r="S141" s="119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</row>
    <row r="142" spans="1:58" ht="15" hidden="1">
      <c r="A142" s="111"/>
      <c r="B142" s="116" t="s">
        <v>168</v>
      </c>
      <c r="C142" s="117">
        <f>D28*Árak!C27</f>
        <v>0</v>
      </c>
      <c r="D142" s="117">
        <f>F28*Árak!D27</f>
        <v>0</v>
      </c>
      <c r="E142" s="117">
        <f>H28*Árak!E27</f>
        <v>0</v>
      </c>
      <c r="F142" s="117">
        <f>J28*Árak!F27</f>
        <v>0</v>
      </c>
      <c r="G142" s="117">
        <f>L28*Árak!G27</f>
        <v>0</v>
      </c>
      <c r="H142" s="117" t="e">
        <f>C68*Árak!#REF!</f>
        <v>#REF!</v>
      </c>
      <c r="I142" s="117"/>
      <c r="J142" s="117">
        <f>C87*Árak!B82</f>
        <v>0</v>
      </c>
      <c r="K142" s="117"/>
      <c r="L142" s="117"/>
      <c r="M142" s="117"/>
      <c r="N142" s="118"/>
      <c r="O142" s="119"/>
      <c r="P142" s="119"/>
      <c r="Q142" s="119"/>
      <c r="R142" s="119"/>
      <c r="S142" s="119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</row>
    <row r="143" spans="1:58" ht="15" hidden="1">
      <c r="A143" s="111"/>
      <c r="B143" s="116" t="s">
        <v>83</v>
      </c>
      <c r="C143" s="117">
        <f>D29*Árak!C28</f>
        <v>0</v>
      </c>
      <c r="D143" s="117">
        <f>F29*Árak!D28</f>
        <v>0</v>
      </c>
      <c r="E143" s="117">
        <f>H29*Árak!E28</f>
        <v>0</v>
      </c>
      <c r="F143" s="117">
        <f>J29*Árak!F28</f>
        <v>0</v>
      </c>
      <c r="G143" s="117">
        <f>L29*Árak!G28</f>
        <v>0</v>
      </c>
      <c r="H143" s="117" t="e">
        <f>C69*Árak!#REF!</f>
        <v>#REF!</v>
      </c>
      <c r="I143" s="119"/>
      <c r="J143" s="117">
        <f>C88*Árak!B83</f>
        <v>0</v>
      </c>
      <c r="K143" s="119"/>
      <c r="L143" s="119"/>
      <c r="M143" s="119"/>
      <c r="N143" s="118"/>
      <c r="O143" s="119"/>
      <c r="P143" s="119"/>
      <c r="Q143" s="119"/>
      <c r="R143" s="119"/>
      <c r="S143" s="119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</row>
    <row r="144" spans="1:58" ht="15" hidden="1">
      <c r="A144" s="111"/>
      <c r="B144" s="116" t="s">
        <v>85</v>
      </c>
      <c r="C144" s="117">
        <f>D30*Árak!C29</f>
        <v>0</v>
      </c>
      <c r="D144" s="117">
        <f>F30*Árak!D29</f>
        <v>0</v>
      </c>
      <c r="E144" s="117">
        <f>H30*Árak!E29</f>
        <v>0</v>
      </c>
      <c r="F144" s="117">
        <f>J30*Árak!F29</f>
        <v>0</v>
      </c>
      <c r="G144" s="117">
        <f>L30*Árak!G29</f>
        <v>0</v>
      </c>
      <c r="H144" s="117" t="e">
        <f>C70*Árak!#REF!</f>
        <v>#REF!</v>
      </c>
      <c r="I144" s="119"/>
      <c r="J144" s="117">
        <f>C89*Árak!B84</f>
        <v>0</v>
      </c>
      <c r="K144" s="119"/>
      <c r="L144" s="119"/>
      <c r="M144" s="119"/>
      <c r="N144" s="118"/>
      <c r="O144" s="119"/>
      <c r="P144" s="119"/>
      <c r="Q144" s="119"/>
      <c r="R144" s="119"/>
      <c r="S144" s="119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</row>
    <row r="145" spans="1:58" s="121" customFormat="1" ht="15" hidden="1">
      <c r="A145" s="111"/>
      <c r="B145" s="116" t="s">
        <v>86</v>
      </c>
      <c r="C145" s="117">
        <f>D31*Árak!C30</f>
        <v>0</v>
      </c>
      <c r="D145" s="117">
        <f>F31*Árak!D30</f>
        <v>0</v>
      </c>
      <c r="E145" s="117">
        <f>H31*Árak!E30</f>
        <v>0</v>
      </c>
      <c r="F145" s="117">
        <f>J31*Árak!F30</f>
        <v>0</v>
      </c>
      <c r="G145" s="117">
        <f>L31*Árak!G30</f>
        <v>0</v>
      </c>
      <c r="H145" s="117">
        <f>C71*Árak!B65</f>
        <v>0</v>
      </c>
      <c r="I145" s="119"/>
      <c r="J145" s="117">
        <f>C90*Árak!B85</f>
        <v>0</v>
      </c>
      <c r="K145" s="119"/>
      <c r="L145" s="119"/>
      <c r="M145" s="119"/>
      <c r="N145" s="118"/>
      <c r="O145" s="119"/>
      <c r="P145" s="119"/>
      <c r="Q145" s="119"/>
      <c r="R145" s="119"/>
      <c r="S145" s="119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</row>
    <row r="146" spans="1:58" s="121" customFormat="1" ht="15" hidden="1">
      <c r="A146" s="111"/>
      <c r="B146" s="116" t="s">
        <v>87</v>
      </c>
      <c r="C146" s="117">
        <f>D32*Árak!C31</f>
        <v>0</v>
      </c>
      <c r="D146" s="117">
        <f>F32*Árak!D31</f>
        <v>0</v>
      </c>
      <c r="E146" s="117">
        <f>H32*Árak!E31</f>
        <v>0</v>
      </c>
      <c r="F146" s="117">
        <f>J32*Árak!F31</f>
        <v>0</v>
      </c>
      <c r="G146" s="117">
        <f>L32*Árak!G31</f>
        <v>0</v>
      </c>
      <c r="H146" s="117">
        <f>C72*Árak!B66</f>
        <v>0</v>
      </c>
      <c r="I146" s="119"/>
      <c r="J146" s="117">
        <f>C91*Árak!B86</f>
        <v>0</v>
      </c>
      <c r="K146" s="119"/>
      <c r="L146" s="119"/>
      <c r="M146" s="119"/>
      <c r="N146" s="118"/>
      <c r="O146" s="119"/>
      <c r="P146" s="119"/>
      <c r="Q146" s="119"/>
      <c r="R146" s="119"/>
      <c r="S146" s="119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</row>
    <row r="147" spans="1:58" s="121" customFormat="1" ht="15" hidden="1">
      <c r="A147" s="111"/>
      <c r="B147" s="122" t="s">
        <v>91</v>
      </c>
      <c r="C147" s="117">
        <f>D34*Árak!C32</f>
        <v>0</v>
      </c>
      <c r="D147" s="117">
        <f>F34*Árak!D32</f>
        <v>0</v>
      </c>
      <c r="E147" s="117">
        <f>H34*Árak!E32</f>
        <v>0</v>
      </c>
      <c r="F147" s="117">
        <f>J34*Árak!F32</f>
        <v>0</v>
      </c>
      <c r="G147" s="117">
        <f>L34*Árak!G32</f>
        <v>0</v>
      </c>
      <c r="H147" s="117">
        <f>C73*Árak!B67</f>
        <v>0</v>
      </c>
      <c r="I147" s="119"/>
      <c r="J147" s="117">
        <f>C92*Árak!B87</f>
        <v>0</v>
      </c>
      <c r="K147" s="119"/>
      <c r="L147" s="119"/>
      <c r="M147" s="119"/>
      <c r="N147" s="118"/>
      <c r="O147" s="119"/>
      <c r="P147" s="119"/>
      <c r="Q147" s="119"/>
      <c r="R147" s="119"/>
      <c r="S147" s="119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</row>
    <row r="148" spans="1:58" s="121" customFormat="1" ht="15" hidden="1">
      <c r="A148" s="92"/>
      <c r="B148" s="122" t="s">
        <v>95</v>
      </c>
      <c r="C148" s="117">
        <f>D35*Árak!C33</f>
        <v>0</v>
      </c>
      <c r="D148" s="117">
        <f>F35*Árak!D33</f>
        <v>0</v>
      </c>
      <c r="E148" s="117">
        <f>H35*Árak!E33</f>
        <v>0</v>
      </c>
      <c r="F148" s="117">
        <f>J35*Árak!F33</f>
        <v>0</v>
      </c>
      <c r="G148" s="117">
        <f>L35*Árak!G33</f>
        <v>0</v>
      </c>
      <c r="H148" s="117">
        <f>C74*Árak!B68</f>
        <v>0</v>
      </c>
      <c r="I148" s="123"/>
      <c r="J148" s="117">
        <f>C93*Árak!B88</f>
        <v>0</v>
      </c>
      <c r="K148" s="123"/>
      <c r="L148" s="123"/>
      <c r="M148" s="123"/>
      <c r="N148" s="122"/>
      <c r="O148" s="123"/>
      <c r="P148" s="123"/>
      <c r="Q148" s="123"/>
      <c r="R148" s="123"/>
      <c r="S148" s="123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</row>
    <row r="149" spans="1:58" s="121" customFormat="1" ht="15" hidden="1">
      <c r="A149" s="92"/>
      <c r="B149" s="122" t="s">
        <v>97</v>
      </c>
      <c r="C149" s="117">
        <f>D36*Árak!C35</f>
        <v>0</v>
      </c>
      <c r="D149" s="117">
        <f>F36*Árak!D35</f>
        <v>0</v>
      </c>
      <c r="E149" s="117">
        <f>H36*Árak!E35</f>
        <v>0</v>
      </c>
      <c r="F149" s="117">
        <f>J36*Árak!F35</f>
        <v>0</v>
      </c>
      <c r="G149" s="117">
        <f>L36*Árak!G35</f>
        <v>0</v>
      </c>
      <c r="H149" s="117">
        <f>C75*Árak!B69</f>
        <v>0</v>
      </c>
      <c r="I149" s="123"/>
      <c r="J149" s="117">
        <f>C94*Árak!B89</f>
        <v>0</v>
      </c>
      <c r="K149" s="123"/>
      <c r="L149" s="123"/>
      <c r="M149" s="123"/>
      <c r="N149" s="122"/>
      <c r="O149" s="123"/>
      <c r="P149" s="123"/>
      <c r="Q149" s="123"/>
      <c r="R149" s="123"/>
      <c r="S149" s="123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</row>
    <row r="150" spans="1:58" s="121" customFormat="1" ht="15" hidden="1">
      <c r="A150" s="92"/>
      <c r="B150" s="122" t="s">
        <v>100</v>
      </c>
      <c r="C150" s="117">
        <f>D37*Árak!C36</f>
        <v>0</v>
      </c>
      <c r="D150" s="117">
        <f>F37*Árak!D36</f>
        <v>0</v>
      </c>
      <c r="E150" s="117">
        <f>H37*Árak!E36</f>
        <v>0</v>
      </c>
      <c r="F150" s="117">
        <f>J37*Árak!F36</f>
        <v>0</v>
      </c>
      <c r="G150" s="117">
        <f>L37*Árak!G36</f>
        <v>0</v>
      </c>
      <c r="H150" s="117">
        <f>C76*Árak!B70</f>
        <v>0</v>
      </c>
      <c r="I150" s="123"/>
      <c r="J150" s="117">
        <f>C95*Árak!B90</f>
        <v>0</v>
      </c>
      <c r="K150" s="123"/>
      <c r="L150" s="123"/>
      <c r="M150" s="123"/>
      <c r="N150" s="122"/>
      <c r="O150" s="123"/>
      <c r="P150" s="123"/>
      <c r="Q150" s="123"/>
      <c r="R150" s="123"/>
      <c r="S150" s="123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</row>
    <row r="151" spans="1:58" s="121" customFormat="1" ht="15" hidden="1">
      <c r="A151" s="92"/>
      <c r="B151" s="116" t="s">
        <v>102</v>
      </c>
      <c r="C151" s="117">
        <f>D38*Árak!C37</f>
        <v>0</v>
      </c>
      <c r="D151" s="117">
        <f>F38*Árak!D37</f>
        <v>0</v>
      </c>
      <c r="E151" s="117">
        <f>H38*Árak!E37</f>
        <v>0</v>
      </c>
      <c r="F151" s="117">
        <f>J38*Árak!F37</f>
        <v>0</v>
      </c>
      <c r="G151" s="117">
        <f>L38*Árak!G37</f>
        <v>0</v>
      </c>
      <c r="H151" s="117">
        <f>C77*Árak!B71</f>
        <v>0</v>
      </c>
      <c r="I151" s="123"/>
      <c r="J151" s="117">
        <f>C96*Árak!B91</f>
        <v>0</v>
      </c>
      <c r="K151" s="123"/>
      <c r="L151" s="123"/>
      <c r="M151" s="123"/>
      <c r="N151" s="122"/>
      <c r="O151" s="123"/>
      <c r="P151" s="123"/>
      <c r="Q151" s="123"/>
      <c r="R151" s="123"/>
      <c r="S151" s="123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</row>
    <row r="152" spans="1:58" s="125" customFormat="1" ht="15" hidden="1">
      <c r="A152" s="124"/>
      <c r="B152" s="116" t="s">
        <v>105</v>
      </c>
      <c r="C152" s="117">
        <f>D41*Árak!C40</f>
        <v>0</v>
      </c>
      <c r="D152" s="117">
        <f>F41*Árak!D40</f>
        <v>0</v>
      </c>
      <c r="E152" s="117">
        <f>H41*Árak!E40</f>
        <v>0</v>
      </c>
      <c r="F152" s="117">
        <f>J41*Árak!F40</f>
        <v>0</v>
      </c>
      <c r="G152" s="117">
        <f>L41*Árak!G40</f>
        <v>0</v>
      </c>
      <c r="H152" s="117">
        <f>C78*Árak!B72</f>
        <v>0</v>
      </c>
      <c r="I152" s="123"/>
      <c r="J152" s="117">
        <f>C97*Árak!B92</f>
        <v>0</v>
      </c>
      <c r="K152" s="123"/>
      <c r="L152" s="123"/>
      <c r="M152" s="123"/>
      <c r="N152" s="122"/>
      <c r="O152" s="123"/>
      <c r="P152" s="123"/>
      <c r="Q152" s="123"/>
      <c r="R152" s="123"/>
      <c r="S152" s="123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</row>
    <row r="153" spans="1:58" s="125" customFormat="1" ht="15" hidden="1">
      <c r="A153" s="124"/>
      <c r="B153" s="116" t="s">
        <v>107</v>
      </c>
      <c r="C153" s="117">
        <f>D42*Árak!C41</f>
        <v>0</v>
      </c>
      <c r="D153" s="117">
        <f>F42*Árak!D41</f>
        <v>0</v>
      </c>
      <c r="E153" s="117">
        <f>H42*Árak!E41</f>
        <v>0</v>
      </c>
      <c r="F153" s="117">
        <f>J42*Árak!F41</f>
        <v>0</v>
      </c>
      <c r="G153" s="117">
        <f>L42*Árak!G41</f>
        <v>0</v>
      </c>
      <c r="H153" s="117">
        <f>C79*Árak!B73</f>
        <v>0</v>
      </c>
      <c r="I153" s="123"/>
      <c r="J153" s="117">
        <f>C98*Árak!B93</f>
        <v>0</v>
      </c>
      <c r="K153" s="123"/>
      <c r="L153" s="123"/>
      <c r="M153" s="123"/>
      <c r="N153" s="122"/>
      <c r="O153" s="123"/>
      <c r="P153" s="123"/>
      <c r="Q153" s="123"/>
      <c r="R153" s="123"/>
      <c r="S153" s="123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</row>
    <row r="154" spans="1:58" s="125" customFormat="1" ht="15" hidden="1">
      <c r="A154" s="124"/>
      <c r="B154" s="116" t="s">
        <v>108</v>
      </c>
      <c r="C154" s="117">
        <f>D43*Árak!C42</f>
        <v>0</v>
      </c>
      <c r="D154" s="117">
        <f>F43*Árak!D42</f>
        <v>0</v>
      </c>
      <c r="E154" s="117">
        <f>H43*Árak!E42</f>
        <v>0</v>
      </c>
      <c r="F154" s="117">
        <f>J43*Árak!F42</f>
        <v>0</v>
      </c>
      <c r="G154" s="117">
        <f>L43*Árak!G42</f>
        <v>0</v>
      </c>
      <c r="H154" s="117">
        <f>C80*Árak!B74</f>
        <v>0</v>
      </c>
      <c r="I154" s="123"/>
      <c r="J154" s="117">
        <f>C99*Árak!B94</f>
        <v>0</v>
      </c>
      <c r="K154" s="123"/>
      <c r="L154" s="123"/>
      <c r="M154" s="123"/>
      <c r="N154" s="122"/>
      <c r="O154" s="123"/>
      <c r="P154" s="123"/>
      <c r="Q154" s="123"/>
      <c r="R154" s="123"/>
      <c r="S154" s="123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</row>
    <row r="155" spans="1:58" s="125" customFormat="1" ht="15" hidden="1">
      <c r="A155" s="124"/>
      <c r="B155" s="116" t="s">
        <v>109</v>
      </c>
      <c r="C155" s="117">
        <f>D44*Árak!C43</f>
        <v>0</v>
      </c>
      <c r="D155" s="117">
        <f>F44*Árak!D43</f>
        <v>0</v>
      </c>
      <c r="E155" s="117">
        <f>H44*Árak!E43</f>
        <v>0</v>
      </c>
      <c r="F155" s="117">
        <f>J44*Árak!F43</f>
        <v>0</v>
      </c>
      <c r="G155" s="117">
        <f>L44*Árak!G43</f>
        <v>0</v>
      </c>
      <c r="H155" s="117">
        <f>C81*Árak!B75</f>
        <v>0</v>
      </c>
      <c r="I155" s="123"/>
      <c r="J155" s="117">
        <f>C100*Árak!B95</f>
        <v>0</v>
      </c>
      <c r="K155" s="123"/>
      <c r="L155" s="123"/>
      <c r="M155" s="123"/>
      <c r="N155" s="122"/>
      <c r="O155" s="123"/>
      <c r="P155" s="123"/>
      <c r="Q155" s="123"/>
      <c r="R155" s="123"/>
      <c r="S155" s="123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</row>
    <row r="156" spans="1:58" s="125" customFormat="1" ht="15" hidden="1">
      <c r="A156" s="124"/>
      <c r="B156" s="116" t="s">
        <v>110</v>
      </c>
      <c r="C156" s="117">
        <f>D47*Árak!C46</f>
        <v>0</v>
      </c>
      <c r="D156" s="117">
        <f>F47*Árak!D46</f>
        <v>0</v>
      </c>
      <c r="E156" s="117">
        <f>H47*Árak!E46</f>
        <v>0</v>
      </c>
      <c r="F156" s="117">
        <f>J47*Árak!F46</f>
        <v>0</v>
      </c>
      <c r="G156" s="117">
        <f>L47*Árak!G46</f>
        <v>0</v>
      </c>
      <c r="H156" s="117">
        <f>C82*Árak!B76</f>
        <v>0</v>
      </c>
      <c r="I156" s="123"/>
      <c r="J156" s="117">
        <f>C101*Árak!B96</f>
        <v>0</v>
      </c>
      <c r="K156" s="123"/>
      <c r="L156" s="123"/>
      <c r="M156" s="123"/>
      <c r="N156" s="122"/>
      <c r="O156" s="123"/>
      <c r="P156" s="123"/>
      <c r="Q156" s="123"/>
      <c r="R156" s="123"/>
      <c r="S156" s="123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</row>
    <row r="157" spans="1:58" s="125" customFormat="1" ht="15" hidden="1">
      <c r="A157" s="124"/>
      <c r="B157" s="122" t="s">
        <v>111</v>
      </c>
      <c r="C157" s="117">
        <f>D49*Árak!C47</f>
        <v>0</v>
      </c>
      <c r="D157" s="117">
        <f>F49*Árak!D47</f>
        <v>0</v>
      </c>
      <c r="E157" s="117">
        <f>H49*Árak!E47</f>
        <v>0</v>
      </c>
      <c r="F157" s="117">
        <f>J49*Árak!F47</f>
        <v>0</v>
      </c>
      <c r="G157" s="117">
        <f>L49*Árak!G47</f>
        <v>0</v>
      </c>
      <c r="H157" s="117">
        <f>C83*Árak!B77</f>
        <v>0</v>
      </c>
      <c r="I157" s="123"/>
      <c r="J157" s="117">
        <f>C102*Árak!B97</f>
        <v>0</v>
      </c>
      <c r="K157" s="123"/>
      <c r="L157" s="123"/>
      <c r="M157" s="123"/>
      <c r="N157" s="122"/>
      <c r="O157" s="123"/>
      <c r="P157" s="123"/>
      <c r="Q157" s="123"/>
      <c r="R157" s="123"/>
      <c r="S157" s="123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</row>
    <row r="158" spans="1:58" s="125" customFormat="1" ht="15" hidden="1">
      <c r="A158" s="124"/>
      <c r="B158" s="122" t="s">
        <v>113</v>
      </c>
      <c r="C158" s="117">
        <f>D50*Árak!C48</f>
        <v>0</v>
      </c>
      <c r="D158" s="117">
        <f>F50*Árak!D48</f>
        <v>0</v>
      </c>
      <c r="E158" s="117">
        <f>H50*Árak!E48</f>
        <v>0</v>
      </c>
      <c r="F158" s="117">
        <f>J50*Árak!F48</f>
        <v>0</v>
      </c>
      <c r="G158" s="117">
        <f>L50*Árak!G48</f>
        <v>0</v>
      </c>
      <c r="H158" s="117">
        <f>C84*Árak!B78</f>
        <v>0</v>
      </c>
      <c r="I158" s="123"/>
      <c r="J158" s="117">
        <f>C103*Árak!B98</f>
        <v>0</v>
      </c>
      <c r="K158" s="123"/>
      <c r="L158" s="123"/>
      <c r="M158" s="123"/>
      <c r="N158" s="122"/>
      <c r="O158" s="123"/>
      <c r="P158" s="123"/>
      <c r="Q158" s="123"/>
      <c r="R158" s="123"/>
      <c r="S158" s="123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</row>
    <row r="159" spans="1:58" s="125" customFormat="1" ht="15" hidden="1">
      <c r="A159" s="126"/>
      <c r="B159" s="122" t="s">
        <v>115</v>
      </c>
      <c r="C159" s="117">
        <f>D51*Árak!C49</f>
        <v>0</v>
      </c>
      <c r="D159" s="117">
        <f>F51*Árak!D49</f>
        <v>0</v>
      </c>
      <c r="E159" s="117">
        <f>H51*Árak!E49</f>
        <v>0</v>
      </c>
      <c r="F159" s="117">
        <f>J51*Árak!F49</f>
        <v>0</v>
      </c>
      <c r="G159" s="117">
        <f>L51*Árak!G49</f>
        <v>0</v>
      </c>
      <c r="H159" s="117">
        <f>C85*Árak!B79</f>
        <v>0</v>
      </c>
      <c r="I159" s="123"/>
      <c r="J159" s="117">
        <f>C104*Árak!B99</f>
        <v>0</v>
      </c>
      <c r="K159" s="123"/>
      <c r="L159" s="123"/>
      <c r="M159" s="123"/>
      <c r="N159" s="122"/>
      <c r="O159" s="123"/>
      <c r="P159" s="123"/>
      <c r="Q159" s="123"/>
      <c r="R159" s="123"/>
      <c r="S159" s="123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</row>
    <row r="160" spans="1:58" s="125" customFormat="1" ht="15" hidden="1">
      <c r="A160" s="126"/>
      <c r="B160" s="122" t="s">
        <v>117</v>
      </c>
      <c r="C160" s="117">
        <f>D52*Árak!C50</f>
        <v>0</v>
      </c>
      <c r="D160" s="117">
        <f>F52*Árak!D50</f>
        <v>0</v>
      </c>
      <c r="E160" s="117">
        <f>H52*Árak!E50</f>
        <v>0</v>
      </c>
      <c r="F160" s="117">
        <f>J52*Árak!F50</f>
        <v>0</v>
      </c>
      <c r="G160" s="117">
        <f>L52*Árak!G50</f>
        <v>0</v>
      </c>
      <c r="H160" s="117">
        <f>C86*Árak!B80</f>
        <v>0</v>
      </c>
      <c r="I160" s="123"/>
      <c r="J160" s="117">
        <f>C105*Árak!B100</f>
        <v>0</v>
      </c>
      <c r="K160" s="123"/>
      <c r="L160" s="123"/>
      <c r="M160" s="123"/>
      <c r="N160" s="122"/>
      <c r="O160" s="123"/>
      <c r="P160" s="123"/>
      <c r="Q160" s="123"/>
      <c r="R160" s="123"/>
      <c r="S160" s="123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</row>
    <row r="161" spans="1:58" s="125" customFormat="1" ht="15" hidden="1">
      <c r="A161" s="126"/>
      <c r="B161" s="116" t="s">
        <v>119</v>
      </c>
      <c r="C161" s="117">
        <f>D53*Árak!C51</f>
        <v>0</v>
      </c>
      <c r="D161" s="117">
        <f>F53*Árak!D51</f>
        <v>0</v>
      </c>
      <c r="E161" s="117">
        <f>H53*Árak!E51</f>
        <v>0</v>
      </c>
      <c r="F161" s="117">
        <f>J53*Árak!F51</f>
        <v>0</v>
      </c>
      <c r="G161" s="117">
        <f>L53*Árak!G51</f>
        <v>0</v>
      </c>
      <c r="H161" s="117">
        <f>C87*Árak!B81</f>
        <v>0</v>
      </c>
      <c r="I161" s="123"/>
      <c r="J161" s="117">
        <f>C106*Árak!B101</f>
        <v>0</v>
      </c>
      <c r="K161" s="123"/>
      <c r="L161" s="123"/>
      <c r="M161" s="123"/>
      <c r="N161" s="122"/>
      <c r="O161" s="123"/>
      <c r="P161" s="123"/>
      <c r="Q161" s="123"/>
      <c r="R161" s="123"/>
      <c r="S161" s="123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</row>
    <row r="162" spans="1:58" s="125" customFormat="1" ht="15" hidden="1">
      <c r="A162" s="126"/>
      <c r="B162" s="116" t="s">
        <v>120</v>
      </c>
      <c r="C162" s="117">
        <f>D54*Árak!C52</f>
        <v>0</v>
      </c>
      <c r="D162" s="117">
        <f>F54*Árak!D52</f>
        <v>0</v>
      </c>
      <c r="E162" s="117">
        <f>H54*Árak!E52</f>
        <v>0</v>
      </c>
      <c r="F162" s="117">
        <f>J54*Árak!F52</f>
        <v>0</v>
      </c>
      <c r="G162" s="117">
        <f>L54*Árak!G52</f>
        <v>0</v>
      </c>
      <c r="H162" s="117">
        <f>C88*Árak!B82</f>
        <v>0</v>
      </c>
      <c r="I162" s="123"/>
      <c r="J162" s="117">
        <f>C107*Árak!B102</f>
        <v>0</v>
      </c>
      <c r="K162" s="123"/>
      <c r="L162" s="123"/>
      <c r="M162" s="123"/>
      <c r="N162" s="122"/>
      <c r="O162" s="123"/>
      <c r="P162" s="123"/>
      <c r="Q162" s="123"/>
      <c r="R162" s="123"/>
      <c r="S162" s="123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</row>
    <row r="163" spans="1:58" s="125" customFormat="1" ht="15" hidden="1">
      <c r="A163" s="126"/>
      <c r="B163" s="122" t="s">
        <v>122</v>
      </c>
      <c r="C163" s="117">
        <f>D55*Árak!C53</f>
        <v>0</v>
      </c>
      <c r="D163" s="117">
        <f>F55*Árak!D53</f>
        <v>0</v>
      </c>
      <c r="E163" s="117">
        <f>H55*Árak!E53</f>
        <v>0</v>
      </c>
      <c r="F163" s="117">
        <f>J55*Árak!F53</f>
        <v>0</v>
      </c>
      <c r="G163" s="117">
        <f>L55*Árak!G53</f>
        <v>0</v>
      </c>
      <c r="H163" s="117">
        <f>C89*Árak!B83</f>
        <v>0</v>
      </c>
      <c r="I163" s="123"/>
      <c r="J163" s="117">
        <f>C108*Árak!B103</f>
        <v>0</v>
      </c>
      <c r="K163" s="123"/>
      <c r="L163" s="123"/>
      <c r="M163" s="123"/>
      <c r="N163" s="122"/>
      <c r="O163" s="123"/>
      <c r="P163" s="123"/>
      <c r="Q163" s="123"/>
      <c r="R163" s="123"/>
      <c r="S163" s="123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</row>
    <row r="164" spans="1:58" s="125" customFormat="1" ht="15" hidden="1">
      <c r="A164" s="126"/>
      <c r="B164" s="122" t="s">
        <v>124</v>
      </c>
      <c r="C164" s="117">
        <f>D56*Árak!C54</f>
        <v>0</v>
      </c>
      <c r="D164" s="117">
        <f>F56*Árak!D54</f>
        <v>0</v>
      </c>
      <c r="E164" s="117">
        <f>H56*Árak!E54</f>
        <v>0</v>
      </c>
      <c r="F164" s="117">
        <f>J56*Árak!F54</f>
        <v>0</v>
      </c>
      <c r="G164" s="117">
        <f>L56*Árak!G54</f>
        <v>0</v>
      </c>
      <c r="H164" s="117">
        <f>C90*Árak!B84</f>
        <v>0</v>
      </c>
      <c r="I164" s="123"/>
      <c r="J164" s="117">
        <f>C109*Árak!B104</f>
        <v>0</v>
      </c>
      <c r="K164" s="123"/>
      <c r="L164" s="123"/>
      <c r="M164" s="123"/>
      <c r="N164" s="122"/>
      <c r="O164" s="123"/>
      <c r="P164" s="123"/>
      <c r="Q164" s="123"/>
      <c r="R164" s="123"/>
      <c r="S164" s="123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</row>
    <row r="165" spans="1:58" s="125" customFormat="1" ht="15" hidden="1">
      <c r="A165" s="126"/>
      <c r="B165" s="116" t="s">
        <v>126</v>
      </c>
      <c r="C165" s="117" t="e">
        <f>#REF!*Árak!C55</f>
        <v>#REF!</v>
      </c>
      <c r="D165" s="117" t="e">
        <f>#REF!*Árak!D55</f>
        <v>#REF!</v>
      </c>
      <c r="E165" s="117" t="e">
        <f>#REF!*Árak!E55</f>
        <v>#REF!</v>
      </c>
      <c r="F165" s="117" t="e">
        <f>#REF!*Árak!F55</f>
        <v>#REF!</v>
      </c>
      <c r="G165" s="117" t="e">
        <f>#REF!*Árak!G55</f>
        <v>#REF!</v>
      </c>
      <c r="H165" s="117">
        <f>C91*Árak!B85</f>
        <v>0</v>
      </c>
      <c r="I165" s="123"/>
      <c r="J165" s="117">
        <f>C110*Árak!B105</f>
        <v>0</v>
      </c>
      <c r="K165" s="123"/>
      <c r="L165" s="123"/>
      <c r="M165" s="123"/>
      <c r="N165" s="122"/>
      <c r="O165" s="123"/>
      <c r="P165" s="123"/>
      <c r="Q165" s="123"/>
      <c r="R165" s="123"/>
      <c r="S165" s="123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</row>
    <row r="166" spans="1:58" s="125" customFormat="1" ht="15" hidden="1">
      <c r="A166" s="126"/>
      <c r="B166" s="116" t="s">
        <v>127</v>
      </c>
      <c r="C166" s="117" t="e">
        <f>D57*Árak!#REF!</f>
        <v>#REF!</v>
      </c>
      <c r="D166" s="117" t="e">
        <f>F57*Árak!#REF!</f>
        <v>#REF!</v>
      </c>
      <c r="E166" s="117" t="e">
        <f>H57*Árak!#REF!</f>
        <v>#REF!</v>
      </c>
      <c r="F166" s="117" t="e">
        <f>J57*Árak!#REF!</f>
        <v>#REF!</v>
      </c>
      <c r="G166" s="117" t="e">
        <f>L57*Árak!#REF!</f>
        <v>#REF!</v>
      </c>
      <c r="H166" s="117">
        <f>C92*Árak!B86</f>
        <v>0</v>
      </c>
      <c r="I166" s="123"/>
      <c r="J166" s="117">
        <f>C111*Árak!B106</f>
        <v>0</v>
      </c>
      <c r="K166" s="123"/>
      <c r="L166" s="123"/>
      <c r="M166" s="123"/>
      <c r="N166" s="122"/>
      <c r="O166" s="123"/>
      <c r="P166" s="123"/>
      <c r="Q166" s="123"/>
      <c r="R166" s="123"/>
      <c r="S166" s="123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</row>
    <row r="167" spans="1:58" s="125" customFormat="1" ht="15" hidden="1">
      <c r="A167" s="126"/>
      <c r="B167" s="116" t="s">
        <v>129</v>
      </c>
      <c r="C167" s="117">
        <f>D58*Árak!C56</f>
        <v>0</v>
      </c>
      <c r="D167" s="117">
        <f>F58*Árak!D56</f>
        <v>0</v>
      </c>
      <c r="E167" s="117">
        <f>H58*Árak!E56</f>
        <v>0</v>
      </c>
      <c r="F167" s="117">
        <f>J58*Árak!F56</f>
        <v>0</v>
      </c>
      <c r="G167" s="117">
        <f>L58*Árak!G56</f>
        <v>0</v>
      </c>
      <c r="H167" s="117">
        <f>C93*Árak!B87</f>
        <v>0</v>
      </c>
      <c r="I167" s="123"/>
      <c r="J167" s="117">
        <f>C112*Árak!B107</f>
        <v>0</v>
      </c>
      <c r="K167" s="123"/>
      <c r="L167" s="123"/>
      <c r="M167" s="123"/>
      <c r="N167" s="122"/>
      <c r="O167" s="123"/>
      <c r="P167" s="123"/>
      <c r="Q167" s="123"/>
      <c r="R167" s="123"/>
      <c r="S167" s="123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</row>
    <row r="168" spans="1:58" s="125" customFormat="1" ht="15" hidden="1">
      <c r="A168" s="12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126"/>
      <c r="O168" s="91"/>
      <c r="P168" s="91"/>
      <c r="Q168" s="127"/>
      <c r="R168" s="127"/>
      <c r="S168" s="127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</row>
    <row r="169" spans="1:58" s="125" customFormat="1" ht="15" hidden="1">
      <c r="A169" s="126"/>
      <c r="B169" s="91"/>
      <c r="C169" s="91" t="e">
        <f>SUM(C115:C167)</f>
        <v>#REF!</v>
      </c>
      <c r="D169" s="91" t="e">
        <f aca="true" t="shared" si="0" ref="D169:J169">SUM(D115:D167)</f>
        <v>#REF!</v>
      </c>
      <c r="E169" s="91" t="e">
        <f t="shared" si="0"/>
        <v>#REF!</v>
      </c>
      <c r="F169" s="91" t="e">
        <f t="shared" si="0"/>
        <v>#REF!</v>
      </c>
      <c r="G169" s="91" t="e">
        <f t="shared" si="0"/>
        <v>#REF!</v>
      </c>
      <c r="H169" s="91" t="e">
        <f t="shared" si="0"/>
        <v>#REF!</v>
      </c>
      <c r="I169" s="91">
        <f t="shared" si="0"/>
        <v>0</v>
      </c>
      <c r="J169" s="91" t="e">
        <f t="shared" si="0"/>
        <v>#REF!</v>
      </c>
      <c r="K169" s="91"/>
      <c r="L169" s="91"/>
      <c r="M169" s="91"/>
      <c r="N169" s="126"/>
      <c r="O169" s="91"/>
      <c r="P169" s="91"/>
      <c r="Q169" s="127"/>
      <c r="R169" s="127"/>
      <c r="S169" s="127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</row>
    <row r="170" spans="1:58" s="125" customFormat="1" ht="15" hidden="1">
      <c r="A170" s="12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126"/>
      <c r="O170" s="91"/>
      <c r="P170" s="91"/>
      <c r="Q170" s="127"/>
      <c r="R170" s="127"/>
      <c r="S170" s="127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</row>
    <row r="171" spans="1:58" s="125" customFormat="1" ht="15" hidden="1">
      <c r="A171" s="12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126"/>
      <c r="O171" s="91"/>
      <c r="P171" s="91"/>
      <c r="Q171" s="127"/>
      <c r="R171" s="127"/>
      <c r="S171" s="127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</row>
    <row r="172" spans="1:58" s="125" customFormat="1" ht="15" hidden="1">
      <c r="A172" s="12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126"/>
      <c r="O172" s="91"/>
      <c r="P172" s="91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</row>
    <row r="173" spans="1:58" s="125" customFormat="1" ht="15" hidden="1">
      <c r="A173" s="12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126"/>
      <c r="O173" s="91"/>
      <c r="P173" s="91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</row>
    <row r="174" spans="1:58" s="125" customFormat="1" ht="15" hidden="1">
      <c r="A174" s="126"/>
      <c r="B174" s="91"/>
      <c r="C174" s="91"/>
      <c r="D174" s="91"/>
      <c r="E174" s="91"/>
      <c r="F174" s="91"/>
      <c r="G174" s="91" t="e">
        <f>SUM(C169:J169)</f>
        <v>#REF!</v>
      </c>
      <c r="H174" s="91"/>
      <c r="I174" s="91"/>
      <c r="J174" s="91"/>
      <c r="K174" s="91"/>
      <c r="L174" s="91"/>
      <c r="M174" s="91"/>
      <c r="N174" s="126"/>
      <c r="O174" s="91"/>
      <c r="P174" s="91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</row>
    <row r="175" spans="1:58" s="125" customFormat="1" ht="15" hidden="1">
      <c r="A175" s="12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126"/>
      <c r="O175" s="91"/>
      <c r="P175" s="91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</row>
    <row r="176" spans="1:58" s="125" customFormat="1" ht="15" hidden="1">
      <c r="A176" s="12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126"/>
      <c r="O176" s="91"/>
      <c r="P176" s="91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</row>
    <row r="177" spans="1:58" s="125" customFormat="1" ht="15" hidden="1">
      <c r="A177" s="12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126"/>
      <c r="O177" s="91"/>
      <c r="P177" s="91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</row>
    <row r="178" spans="1:58" s="125" customFormat="1" ht="15" hidden="1">
      <c r="A178" s="12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126"/>
      <c r="O178" s="91"/>
      <c r="P178" s="91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</row>
    <row r="179" spans="1:58" s="125" customFormat="1" ht="15" hidden="1">
      <c r="A179" s="12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126"/>
      <c r="O179" s="91"/>
      <c r="P179" s="91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</row>
    <row r="180" spans="1:58" s="125" customFormat="1" ht="15" hidden="1">
      <c r="A180" s="12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126"/>
      <c r="O180" s="91"/>
      <c r="P180" s="91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</row>
    <row r="181" spans="1:58" s="125" customFormat="1" ht="15" hidden="1">
      <c r="A181" s="12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126"/>
      <c r="O181" s="91"/>
      <c r="P181" s="91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</row>
    <row r="182" spans="1:58" s="125" customFormat="1" ht="15" hidden="1">
      <c r="A182" s="12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126"/>
      <c r="O182" s="91"/>
      <c r="P182" s="91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</row>
    <row r="183" spans="1:58" s="125" customFormat="1" ht="15" hidden="1">
      <c r="A183" s="12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126"/>
      <c r="O183" s="91"/>
      <c r="P183" s="91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</row>
    <row r="184" spans="1:58" s="125" customFormat="1" ht="15" hidden="1">
      <c r="A184" s="12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126"/>
      <c r="O184" s="91"/>
      <c r="P184" s="91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</row>
    <row r="185" spans="1:58" s="125" customFormat="1" ht="15" hidden="1">
      <c r="A185" s="12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126"/>
      <c r="O185" s="91"/>
      <c r="P185" s="91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</row>
    <row r="186" spans="1:58" s="125" customFormat="1" ht="15" hidden="1">
      <c r="A186" s="12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126"/>
      <c r="O186" s="91"/>
      <c r="P186" s="91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</row>
    <row r="187" spans="1:58" s="125" customFormat="1" ht="15" hidden="1">
      <c r="A187" s="12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126"/>
      <c r="O187" s="91"/>
      <c r="P187" s="91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</row>
    <row r="188" spans="1:58" s="125" customFormat="1" ht="15" hidden="1">
      <c r="A188" s="12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126"/>
      <c r="O188" s="91"/>
      <c r="P188" s="91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</row>
    <row r="189" spans="1:58" s="125" customFormat="1" ht="15" hidden="1">
      <c r="A189" s="12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126"/>
      <c r="O189" s="91"/>
      <c r="P189" s="91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</row>
    <row r="190" spans="1:58" s="125" customFormat="1" ht="15" hidden="1">
      <c r="A190" s="12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126"/>
      <c r="O190" s="91"/>
      <c r="P190" s="91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</row>
    <row r="191" spans="1:58" s="125" customFormat="1" ht="15" hidden="1">
      <c r="A191" s="12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126"/>
      <c r="O191" s="91"/>
      <c r="P191" s="91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</row>
    <row r="192" spans="1:58" s="125" customFormat="1" ht="15">
      <c r="A192" s="12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126"/>
      <c r="O192" s="91"/>
      <c r="P192" s="91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</row>
    <row r="193" spans="1:58" s="125" customFormat="1" ht="15">
      <c r="A193" s="128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8"/>
      <c r="O193" s="127"/>
      <c r="P193" s="127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</row>
    <row r="194" spans="1:58" s="125" customFormat="1" ht="15">
      <c r="A194" s="128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8"/>
      <c r="O194" s="127"/>
      <c r="P194" s="127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</row>
    <row r="195" spans="1:58" s="125" customFormat="1" ht="15">
      <c r="A195" s="128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8"/>
      <c r="O195" s="127"/>
      <c r="P195" s="127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</row>
    <row r="196" spans="1:58" s="125" customFormat="1" ht="15">
      <c r="A196" s="128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8"/>
      <c r="O196" s="127"/>
      <c r="P196" s="127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</row>
    <row r="197" spans="1:58" s="125" customFormat="1" ht="15">
      <c r="A197" s="128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8"/>
      <c r="O197" s="127"/>
      <c r="P197" s="127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</row>
    <row r="198" spans="1:58" s="125" customFormat="1" ht="15">
      <c r="A198" s="128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8"/>
      <c r="O198" s="127"/>
      <c r="P198" s="127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</row>
    <row r="199" spans="1:58" s="125" customFormat="1" ht="15">
      <c r="A199" s="128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8"/>
      <c r="O199" s="127"/>
      <c r="P199" s="127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</row>
    <row r="200" spans="1:58" s="125" customFormat="1" ht="15">
      <c r="A200" s="128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8"/>
      <c r="O200" s="127"/>
      <c r="P200" s="127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</row>
    <row r="201" spans="1:58" s="125" customFormat="1" ht="15">
      <c r="A201" s="128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8"/>
      <c r="O201" s="127"/>
      <c r="P201" s="127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</row>
    <row r="202" spans="1:58" s="125" customFormat="1" ht="15">
      <c r="A202" s="128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8"/>
      <c r="O202" s="127"/>
      <c r="P202" s="127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</row>
    <row r="203" spans="1:58" s="125" customFormat="1" ht="15">
      <c r="A203" s="128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8"/>
      <c r="O203" s="127"/>
      <c r="P203" s="127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</row>
    <row r="204" spans="1:58" s="125" customFormat="1" ht="15">
      <c r="A204" s="128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8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</row>
    <row r="205" spans="1:58" s="125" customFormat="1" ht="15">
      <c r="A205" s="128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8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</row>
    <row r="206" spans="1:58" s="125" customFormat="1" ht="15">
      <c r="A206" s="128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8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</row>
    <row r="207" spans="1:58" s="125" customFormat="1" ht="15">
      <c r="A207" s="128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8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</row>
    <row r="208" spans="1:58" s="125" customFormat="1" ht="15">
      <c r="A208" s="128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8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</row>
    <row r="209" spans="1:58" s="125" customFormat="1" ht="15">
      <c r="A209" s="128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8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</row>
    <row r="210" spans="1:58" s="125" customFormat="1" ht="15">
      <c r="A210" s="128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8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</row>
    <row r="211" spans="1:58" s="125" customFormat="1" ht="15">
      <c r="A211" s="128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8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</row>
    <row r="212" spans="1:58" s="125" customFormat="1" ht="15">
      <c r="A212" s="128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8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</row>
    <row r="213" spans="1:58" s="125" customFormat="1" ht="15">
      <c r="A213" s="128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8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</row>
    <row r="214" spans="1:58" s="125" customFormat="1" ht="15">
      <c r="A214" s="128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8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</row>
    <row r="215" spans="1:58" s="125" customFormat="1" ht="15">
      <c r="A215" s="128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8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</row>
    <row r="216" spans="1:58" s="125" customFormat="1" ht="15">
      <c r="A216" s="128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8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</row>
    <row r="217" spans="1:58" s="125" customFormat="1" ht="15">
      <c r="A217" s="128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8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</row>
    <row r="218" spans="1:58" s="125" customFormat="1" ht="15">
      <c r="A218" s="128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8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</row>
    <row r="219" spans="1:58" s="125" customFormat="1" ht="15">
      <c r="A219" s="128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8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</row>
    <row r="220" spans="1:58" s="125" customFormat="1" ht="15">
      <c r="A220" s="128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8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</row>
    <row r="221" spans="1:58" s="125" customFormat="1" ht="15">
      <c r="A221" s="128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8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</row>
    <row r="222" spans="1:58" s="125" customFormat="1" ht="15">
      <c r="A222" s="128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8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</row>
    <row r="223" spans="1:58" s="125" customFormat="1" ht="15">
      <c r="A223" s="128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8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</row>
    <row r="224" spans="1:58" s="125" customFormat="1" ht="15">
      <c r="A224" s="128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8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</row>
    <row r="225" spans="1:58" s="125" customFormat="1" ht="15">
      <c r="A225" s="128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8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</row>
    <row r="226" spans="1:58" s="125" customFormat="1" ht="15">
      <c r="A226" s="128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8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</row>
    <row r="227" spans="1:58" s="125" customFormat="1" ht="15">
      <c r="A227" s="128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8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</row>
    <row r="228" spans="1:58" s="125" customFormat="1" ht="15">
      <c r="A228" s="128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8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</row>
    <row r="229" spans="1:58" s="125" customFormat="1" ht="15">
      <c r="A229" s="128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8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</row>
    <row r="230" spans="1:58" s="125" customFormat="1" ht="15">
      <c r="A230" s="128"/>
      <c r="B230" s="127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8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</row>
    <row r="231" spans="1:58" s="125" customFormat="1" ht="15">
      <c r="A231" s="128"/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8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</row>
    <row r="232" spans="1:58" s="125" customFormat="1" ht="15">
      <c r="A232" s="128"/>
      <c r="B232" s="127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8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</row>
    <row r="233" spans="1:58" s="125" customFormat="1" ht="15">
      <c r="A233" s="128"/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8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</row>
    <row r="234" spans="1:58" s="125" customFormat="1" ht="15">
      <c r="A234" s="128"/>
      <c r="B234" s="127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8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</row>
    <row r="235" spans="1:14" s="125" customFormat="1" ht="12.75">
      <c r="A235" s="128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8"/>
    </row>
    <row r="236" spans="1:14" s="125" customFormat="1" ht="12.75">
      <c r="A236" s="128"/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8"/>
    </row>
    <row r="237" spans="1:14" s="125" customFormat="1" ht="12.75">
      <c r="A237" s="128"/>
      <c r="B237" s="127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8"/>
    </row>
    <row r="238" spans="1:14" s="125" customFormat="1" ht="12.75">
      <c r="A238" s="128"/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8"/>
    </row>
    <row r="239" spans="1:14" s="125" customFormat="1" ht="12.75">
      <c r="A239" s="128"/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8"/>
    </row>
    <row r="240" spans="1:14" s="125" customFormat="1" ht="12.75">
      <c r="A240" s="128"/>
      <c r="B240" s="127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8"/>
    </row>
    <row r="241" spans="1:14" s="125" customFormat="1" ht="12.75">
      <c r="A241" s="128"/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8"/>
    </row>
    <row r="242" spans="1:14" s="125" customFormat="1" ht="12.75">
      <c r="A242" s="128"/>
      <c r="B242" s="127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8"/>
    </row>
    <row r="243" spans="1:14" s="125" customFormat="1" ht="12.75">
      <c r="A243" s="128"/>
      <c r="B243" s="127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8"/>
    </row>
    <row r="244" spans="1:14" s="125" customFormat="1" ht="12.75">
      <c r="A244" s="128"/>
      <c r="B244" s="127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8"/>
    </row>
    <row r="245" spans="1:14" s="125" customFormat="1" ht="12.75">
      <c r="A245" s="128"/>
      <c r="B245" s="127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8"/>
    </row>
    <row r="246" spans="1:14" s="125" customFormat="1" ht="12.75">
      <c r="A246" s="128"/>
      <c r="B246" s="127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8"/>
    </row>
    <row r="247" spans="1:14" s="125" customFormat="1" ht="12.75">
      <c r="A247" s="128"/>
      <c r="B247" s="127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8"/>
    </row>
    <row r="248" spans="1:14" s="125" customFormat="1" ht="12.75">
      <c r="A248" s="128"/>
      <c r="B248" s="127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8"/>
    </row>
    <row r="249" spans="1:14" s="125" customFormat="1" ht="12.75">
      <c r="A249" s="128"/>
      <c r="B249" s="127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8"/>
    </row>
    <row r="250" spans="1:14" s="125" customFormat="1" ht="12.75">
      <c r="A250" s="128"/>
      <c r="B250" s="127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8"/>
    </row>
    <row r="251" spans="1:14" s="125" customFormat="1" ht="12.75">
      <c r="A251" s="128"/>
      <c r="B251" s="127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8"/>
    </row>
    <row r="252" spans="1:14" s="125" customFormat="1" ht="12.75">
      <c r="A252" s="128"/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8"/>
    </row>
    <row r="253" spans="1:14" s="125" customFormat="1" ht="12.75">
      <c r="A253" s="128"/>
      <c r="B253" s="127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8"/>
    </row>
    <row r="254" spans="1:14" s="125" customFormat="1" ht="12.75">
      <c r="A254" s="128"/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8"/>
    </row>
    <row r="255" spans="1:14" s="125" customFormat="1" ht="12.75">
      <c r="A255" s="128"/>
      <c r="B255" s="127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8"/>
    </row>
    <row r="256" spans="1:14" s="125" customFormat="1" ht="12.75">
      <c r="A256" s="128"/>
      <c r="B256" s="127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8"/>
    </row>
    <row r="257" spans="1:14" s="125" customFormat="1" ht="12.75">
      <c r="A257" s="128"/>
      <c r="B257" s="127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8"/>
    </row>
    <row r="258" spans="1:14" s="125" customFormat="1" ht="12.75">
      <c r="A258" s="128"/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8"/>
    </row>
    <row r="259" spans="1:14" s="125" customFormat="1" ht="12.75">
      <c r="A259" s="128"/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8"/>
    </row>
    <row r="260" spans="1:14" s="125" customFormat="1" ht="12.75">
      <c r="A260" s="128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8"/>
    </row>
    <row r="261" spans="1:14" s="125" customFormat="1" ht="12.75">
      <c r="A261" s="128"/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8"/>
    </row>
    <row r="262" spans="1:14" s="125" customFormat="1" ht="12.75">
      <c r="A262" s="128"/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8"/>
    </row>
    <row r="263" spans="1:14" s="125" customFormat="1" ht="12.75">
      <c r="A263" s="128"/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8"/>
    </row>
    <row r="264" spans="1:14" s="125" customFormat="1" ht="12.75">
      <c r="A264" s="128"/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8"/>
    </row>
    <row r="265" spans="1:14" s="125" customFormat="1" ht="12.75">
      <c r="A265" s="128"/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8"/>
    </row>
    <row r="266" spans="1:14" s="125" customFormat="1" ht="12.75">
      <c r="A266" s="128"/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8"/>
    </row>
    <row r="267" spans="1:14" s="125" customFormat="1" ht="12.75">
      <c r="A267" s="128"/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8"/>
    </row>
    <row r="268" spans="1:14" s="125" customFormat="1" ht="12.75">
      <c r="A268" s="128"/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8"/>
    </row>
    <row r="269" spans="1:14" s="125" customFormat="1" ht="12.75">
      <c r="A269" s="128"/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8"/>
    </row>
    <row r="270" spans="1:14" s="125" customFormat="1" ht="12.75">
      <c r="A270" s="128"/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8"/>
    </row>
    <row r="271" spans="1:14" s="125" customFormat="1" ht="12.75">
      <c r="A271" s="128"/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8"/>
    </row>
    <row r="272" spans="1:14" s="125" customFormat="1" ht="12.75">
      <c r="A272" s="128"/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8"/>
    </row>
    <row r="273" spans="1:14" s="125" customFormat="1" ht="12.75">
      <c r="A273" s="128"/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8"/>
    </row>
    <row r="274" spans="1:14" s="125" customFormat="1" ht="12.75">
      <c r="A274" s="128"/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8"/>
    </row>
    <row r="275" spans="1:14" s="125" customFormat="1" ht="12.75">
      <c r="A275" s="128"/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8"/>
    </row>
    <row r="276" spans="1:14" s="125" customFormat="1" ht="12.75">
      <c r="A276" s="128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8"/>
    </row>
    <row r="277" spans="1:14" s="125" customFormat="1" ht="12.75">
      <c r="A277" s="128"/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8"/>
    </row>
    <row r="278" spans="1:14" s="125" customFormat="1" ht="12.75">
      <c r="A278" s="128"/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8"/>
    </row>
    <row r="279" spans="1:14" s="125" customFormat="1" ht="12.75">
      <c r="A279" s="128"/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8"/>
    </row>
    <row r="280" spans="1:14" s="125" customFormat="1" ht="12.75">
      <c r="A280" s="128"/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8"/>
    </row>
    <row r="281" spans="1:14" s="125" customFormat="1" ht="12.75">
      <c r="A281" s="128"/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8"/>
    </row>
    <row r="282" spans="1:14" s="125" customFormat="1" ht="12.75">
      <c r="A282" s="128"/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8"/>
    </row>
    <row r="283" spans="1:14" s="125" customFormat="1" ht="12.75">
      <c r="A283" s="128"/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8"/>
    </row>
    <row r="284" spans="1:14" s="125" customFormat="1" ht="12.75">
      <c r="A284" s="128"/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8"/>
    </row>
    <row r="285" spans="1:14" s="125" customFormat="1" ht="12.75">
      <c r="A285" s="128"/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8"/>
    </row>
    <row r="286" spans="1:14" s="125" customFormat="1" ht="12.75">
      <c r="A286" s="128"/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8"/>
    </row>
    <row r="287" spans="1:14" s="125" customFormat="1" ht="12.75">
      <c r="A287" s="128"/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8"/>
    </row>
    <row r="288" spans="1:14" s="125" customFormat="1" ht="12.75">
      <c r="A288" s="128"/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8"/>
    </row>
    <row r="289" spans="1:14" s="125" customFormat="1" ht="12.75">
      <c r="A289" s="128"/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8"/>
    </row>
    <row r="290" spans="1:14" s="125" customFormat="1" ht="12.75">
      <c r="A290" s="128"/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8"/>
    </row>
    <row r="291" spans="1:14" s="125" customFormat="1" ht="12.75">
      <c r="A291" s="128"/>
      <c r="B291" s="127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8"/>
    </row>
    <row r="292" spans="1:14" s="125" customFormat="1" ht="12.75">
      <c r="A292" s="128"/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8"/>
    </row>
    <row r="293" spans="1:14" s="125" customFormat="1" ht="12.75">
      <c r="A293" s="128"/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8"/>
    </row>
    <row r="294" spans="1:14" s="125" customFormat="1" ht="12.75">
      <c r="A294" s="128"/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8"/>
    </row>
    <row r="295" spans="1:14" s="125" customFormat="1" ht="12.75">
      <c r="A295" s="128"/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8"/>
    </row>
    <row r="296" spans="1:14" s="125" customFormat="1" ht="12.75">
      <c r="A296" s="128"/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8"/>
    </row>
    <row r="297" spans="1:14" s="125" customFormat="1" ht="12.75">
      <c r="A297" s="128"/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8"/>
    </row>
    <row r="298" spans="1:14" s="125" customFormat="1" ht="12.75">
      <c r="A298" s="128"/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8"/>
    </row>
    <row r="299" spans="1:14" s="125" customFormat="1" ht="12.75">
      <c r="A299" s="128"/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8"/>
    </row>
    <row r="300" spans="1:14" s="125" customFormat="1" ht="12.75">
      <c r="A300" s="128"/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8"/>
    </row>
    <row r="301" spans="1:14" s="125" customFormat="1" ht="12.75">
      <c r="A301" s="128"/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8"/>
    </row>
    <row r="302" spans="1:14" s="125" customFormat="1" ht="12.75">
      <c r="A302" s="128"/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8"/>
    </row>
  </sheetData>
  <sheetProtection selectLockedCells="1" selectUnlockedCells="1"/>
  <mergeCells count="78">
    <mergeCell ref="B60:C60"/>
    <mergeCell ref="B61:C61"/>
    <mergeCell ref="B62:C62"/>
    <mergeCell ref="B63:C63"/>
    <mergeCell ref="B64:C64"/>
    <mergeCell ref="B65:C65"/>
    <mergeCell ref="B82:C82"/>
    <mergeCell ref="E82:K82"/>
    <mergeCell ref="A74:C74"/>
    <mergeCell ref="A75:C75"/>
    <mergeCell ref="A76:C76"/>
    <mergeCell ref="A77:C77"/>
    <mergeCell ref="A78:C78"/>
    <mergeCell ref="A79:C79"/>
    <mergeCell ref="B71:C71"/>
    <mergeCell ref="D71:M71"/>
    <mergeCell ref="B72:C72"/>
    <mergeCell ref="D72:M72"/>
    <mergeCell ref="B73:C73"/>
    <mergeCell ref="D73:M73"/>
    <mergeCell ref="A68:C68"/>
    <mergeCell ref="D68:M68"/>
    <mergeCell ref="A69:C69"/>
    <mergeCell ref="D69:M69"/>
    <mergeCell ref="A70:C70"/>
    <mergeCell ref="D70:M70"/>
    <mergeCell ref="B54:C54"/>
    <mergeCell ref="B55:C55"/>
    <mergeCell ref="B56:C56"/>
    <mergeCell ref="B57:C57"/>
    <mergeCell ref="B59:C59"/>
    <mergeCell ref="B44:C44"/>
    <mergeCell ref="B48:C48"/>
    <mergeCell ref="B49:C49"/>
    <mergeCell ref="B50:C50"/>
    <mergeCell ref="B51:C51"/>
    <mergeCell ref="B52:C52"/>
    <mergeCell ref="B45:C45"/>
    <mergeCell ref="B46:C46"/>
    <mergeCell ref="B36:C36"/>
    <mergeCell ref="B37:C37"/>
    <mergeCell ref="B38:C38"/>
    <mergeCell ref="B41:C41"/>
    <mergeCell ref="B42:C42"/>
    <mergeCell ref="B43:C43"/>
    <mergeCell ref="B26:C26"/>
    <mergeCell ref="B27:C27"/>
    <mergeCell ref="B32:C32"/>
    <mergeCell ref="B34:C34"/>
    <mergeCell ref="B35:C35"/>
    <mergeCell ref="B33:C33"/>
    <mergeCell ref="B17:C17"/>
    <mergeCell ref="B18:C18"/>
    <mergeCell ref="B19:C19"/>
    <mergeCell ref="B21:C21"/>
    <mergeCell ref="B23:C23"/>
    <mergeCell ref="B25:C25"/>
    <mergeCell ref="B10:C10"/>
    <mergeCell ref="B11:C11"/>
    <mergeCell ref="B12:C12"/>
    <mergeCell ref="B13:C13"/>
    <mergeCell ref="B15:C15"/>
    <mergeCell ref="B16:C16"/>
    <mergeCell ref="B3:C3"/>
    <mergeCell ref="B4:C4"/>
    <mergeCell ref="B5:C5"/>
    <mergeCell ref="B6:C6"/>
    <mergeCell ref="B8:C8"/>
    <mergeCell ref="B9:C9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140" zoomScaleSheetLayoutView="140" zoomScalePageLayoutView="0" workbookViewId="0" topLeftCell="A41">
      <selection activeCell="B78" sqref="B78"/>
    </sheetView>
  </sheetViews>
  <sheetFormatPr defaultColWidth="9.140625" defaultRowHeight="12.75"/>
  <cols>
    <col min="1" max="1" width="5.00390625" style="0" customWidth="1"/>
    <col min="2" max="2" width="10.5742187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2" max="13" width="9.140625" style="0" hidden="1" customWidth="1"/>
    <col min="14" max="14" width="9.28125" style="0" hidden="1" customWidth="1"/>
    <col min="15" max="20" width="9.140625" style="0" hidden="1" customWidth="1"/>
    <col min="21" max="25" width="9.140625" style="0" customWidth="1"/>
  </cols>
  <sheetData>
    <row r="1" spans="1:13" ht="25.5" customHeight="1" thickBot="1">
      <c r="A1" s="396" t="str">
        <f>+Étlap!A2</f>
        <v>40. hét</v>
      </c>
      <c r="B1" s="396"/>
      <c r="C1" s="130" t="s">
        <v>136</v>
      </c>
      <c r="D1" s="129" t="s">
        <v>137</v>
      </c>
      <c r="E1" s="129" t="s">
        <v>138</v>
      </c>
      <c r="F1" s="129" t="s">
        <v>139</v>
      </c>
      <c r="G1" s="129" t="s">
        <v>140</v>
      </c>
      <c r="H1" s="130" t="s">
        <v>141</v>
      </c>
      <c r="I1" s="130" t="s">
        <v>142</v>
      </c>
      <c r="J1" s="131"/>
      <c r="K1" s="132"/>
      <c r="L1" s="132"/>
      <c r="M1" s="132"/>
    </row>
    <row r="2" spans="1:19" ht="12" customHeight="1">
      <c r="A2" s="133" t="s">
        <v>0</v>
      </c>
      <c r="B2" s="288"/>
      <c r="C2" s="271">
        <v>130</v>
      </c>
      <c r="D2" s="294">
        <v>130</v>
      </c>
      <c r="E2" s="134">
        <v>130</v>
      </c>
      <c r="F2" s="134">
        <v>130</v>
      </c>
      <c r="G2" s="135">
        <v>130</v>
      </c>
      <c r="H2" s="167"/>
      <c r="I2" s="168"/>
      <c r="J2" s="165" t="s">
        <v>0</v>
      </c>
      <c r="K2" s="132"/>
      <c r="L2" s="132"/>
      <c r="M2" s="132">
        <f>+C2*Megrendelőlap!D3</f>
        <v>0</v>
      </c>
      <c r="N2" s="132">
        <f>+D2*Megrendelőlap!F3</f>
        <v>0</v>
      </c>
      <c r="O2" s="132">
        <f>+E2*Megrendelőlap!H3</f>
        <v>0</v>
      </c>
      <c r="P2" s="132">
        <f>+F2*Megrendelőlap!J3</f>
        <v>0</v>
      </c>
      <c r="Q2" s="132">
        <f>+G2*Megrendelőlap!L3</f>
        <v>0</v>
      </c>
      <c r="R2" s="132">
        <f>+H2*Megrendelőlap!N3</f>
        <v>0</v>
      </c>
      <c r="S2" s="132">
        <f>+I2*Megrendelőlap!P3</f>
        <v>0</v>
      </c>
    </row>
    <row r="3" spans="1:19" ht="12" customHeight="1">
      <c r="A3" s="137" t="s">
        <v>5</v>
      </c>
      <c r="B3" s="289"/>
      <c r="C3" s="271">
        <v>155</v>
      </c>
      <c r="D3" s="295">
        <v>160</v>
      </c>
      <c r="E3" s="138">
        <v>150</v>
      </c>
      <c r="F3" s="138">
        <v>190</v>
      </c>
      <c r="G3" s="139">
        <v>150</v>
      </c>
      <c r="H3" s="169"/>
      <c r="I3" s="166"/>
      <c r="J3" s="141" t="s">
        <v>5</v>
      </c>
      <c r="K3" s="132"/>
      <c r="L3" s="132"/>
      <c r="M3" s="132">
        <f>+C3*Megrendelőlap!D4</f>
        <v>0</v>
      </c>
      <c r="N3" s="132">
        <f>+D3*Megrendelőlap!F4</f>
        <v>0</v>
      </c>
      <c r="O3" s="132">
        <f>+E3*Megrendelőlap!H4</f>
        <v>0</v>
      </c>
      <c r="P3" s="132">
        <f>+F3*Megrendelőlap!J4</f>
        <v>0</v>
      </c>
      <c r="Q3" s="132">
        <f>+G3*Megrendelőlap!L4</f>
        <v>0</v>
      </c>
      <c r="R3" s="132">
        <f>+H3*Megrendelőlap!N4</f>
        <v>0</v>
      </c>
      <c r="S3" s="132">
        <f>+I3*Megrendelőlap!P4</f>
        <v>0</v>
      </c>
    </row>
    <row r="4" spans="1:19" ht="12" customHeight="1">
      <c r="A4" s="133" t="s">
        <v>8</v>
      </c>
      <c r="B4" s="289"/>
      <c r="C4" s="271">
        <v>525</v>
      </c>
      <c r="D4" s="296">
        <v>505</v>
      </c>
      <c r="E4" s="244">
        <v>485</v>
      </c>
      <c r="F4" s="244">
        <v>530</v>
      </c>
      <c r="G4" s="139">
        <v>470</v>
      </c>
      <c r="H4" s="169"/>
      <c r="I4" s="166"/>
      <c r="J4" s="140" t="s">
        <v>8</v>
      </c>
      <c r="L4" s="132"/>
      <c r="M4" s="132">
        <f>+C4*Megrendelőlap!D5</f>
        <v>0</v>
      </c>
      <c r="N4" s="132">
        <f>+D4*Megrendelőlap!F5</f>
        <v>0</v>
      </c>
      <c r="O4" s="132">
        <f>+E4*Megrendelőlap!H5</f>
        <v>0</v>
      </c>
      <c r="P4" s="132">
        <f>+F4*Megrendelőlap!J5</f>
        <v>0</v>
      </c>
      <c r="Q4" s="132">
        <f>+G4*Megrendelőlap!L5</f>
        <v>0</v>
      </c>
      <c r="R4" s="132">
        <f>+H4*Megrendelőlap!N5</f>
        <v>0</v>
      </c>
      <c r="S4" s="132">
        <f>+I4*Megrendelőlap!P5</f>
        <v>0</v>
      </c>
    </row>
    <row r="5" spans="1:19" ht="12" customHeight="1">
      <c r="A5" s="137" t="s">
        <v>10</v>
      </c>
      <c r="B5" s="289"/>
      <c r="C5" s="271">
        <v>550</v>
      </c>
      <c r="D5" s="296">
        <v>650</v>
      </c>
      <c r="E5" s="244">
        <v>560</v>
      </c>
      <c r="F5" s="244">
        <v>505</v>
      </c>
      <c r="G5" s="139">
        <v>510</v>
      </c>
      <c r="H5" s="169"/>
      <c r="I5" s="166"/>
      <c r="J5" s="141" t="s">
        <v>10</v>
      </c>
      <c r="K5" s="142"/>
      <c r="L5" s="132"/>
      <c r="M5" s="132">
        <f>+C5*Megrendelőlap!D6</f>
        <v>0</v>
      </c>
      <c r="N5" s="132">
        <f>+D5*Megrendelőlap!F6</f>
        <v>0</v>
      </c>
      <c r="O5" s="132">
        <f>+E5*Megrendelőlap!H6</f>
        <v>0</v>
      </c>
      <c r="P5" s="132">
        <f>+F5*Megrendelőlap!J6</f>
        <v>0</v>
      </c>
      <c r="Q5" s="132">
        <f>+G5*Megrendelőlap!L6</f>
        <v>0</v>
      </c>
      <c r="R5" s="132">
        <f>+H5*Megrendelőlap!N6</f>
        <v>0</v>
      </c>
      <c r="S5" s="132">
        <f>+I5*Megrendelőlap!P6</f>
        <v>0</v>
      </c>
    </row>
    <row r="6" spans="1:19" ht="12" customHeight="1">
      <c r="A6" s="137" t="s">
        <v>11</v>
      </c>
      <c r="B6" s="289"/>
      <c r="C6" s="271">
        <v>570</v>
      </c>
      <c r="D6" s="296">
        <v>560</v>
      </c>
      <c r="E6" s="244">
        <v>450</v>
      </c>
      <c r="F6" s="244">
        <v>495</v>
      </c>
      <c r="G6" s="139">
        <v>545</v>
      </c>
      <c r="H6" s="169"/>
      <c r="I6" s="166"/>
      <c r="J6" s="141" t="s">
        <v>11</v>
      </c>
      <c r="L6" s="132"/>
      <c r="M6" s="132">
        <f>+C6*Megrendelőlap!D7</f>
        <v>0</v>
      </c>
      <c r="N6" s="132">
        <f>+D6*Megrendelőlap!F7</f>
        <v>0</v>
      </c>
      <c r="O6" s="132">
        <f>+E6*Megrendelőlap!H7</f>
        <v>0</v>
      </c>
      <c r="P6" s="132">
        <f>+F6*Megrendelőlap!J7</f>
        <v>0</v>
      </c>
      <c r="Q6" s="132">
        <f>+G6*Megrendelőlap!L7</f>
        <v>0</v>
      </c>
      <c r="R6" s="132">
        <f>+H6*Megrendelőlap!N7</f>
        <v>0</v>
      </c>
      <c r="S6" s="132">
        <f>+I6*Megrendelőlap!P7</f>
        <v>0</v>
      </c>
    </row>
    <row r="7" spans="1:19" ht="12" customHeight="1">
      <c r="A7" s="137" t="s">
        <v>13</v>
      </c>
      <c r="B7" s="289"/>
      <c r="C7" s="271">
        <v>730</v>
      </c>
      <c r="D7" s="296">
        <v>625</v>
      </c>
      <c r="E7" s="244">
        <v>665</v>
      </c>
      <c r="F7" s="244">
        <v>670</v>
      </c>
      <c r="G7" s="139">
        <v>715</v>
      </c>
      <c r="H7" s="169"/>
      <c r="I7" s="166"/>
      <c r="J7" s="141" t="s">
        <v>13</v>
      </c>
      <c r="L7" s="132"/>
      <c r="M7" s="132">
        <f>+C7*Megrendelőlap!D8</f>
        <v>0</v>
      </c>
      <c r="N7" s="132">
        <f>+D7*Megrendelőlap!F8</f>
        <v>0</v>
      </c>
      <c r="O7" s="132">
        <f>+E7*Megrendelőlap!H8</f>
        <v>0</v>
      </c>
      <c r="P7" s="132">
        <f>+F7*Megrendelőlap!J8</f>
        <v>0</v>
      </c>
      <c r="Q7" s="132">
        <f>+G7*Megrendelőlap!L8</f>
        <v>0</v>
      </c>
      <c r="R7" s="132">
        <f>+H7*Megrendelőlap!N8</f>
        <v>0</v>
      </c>
      <c r="S7" s="132">
        <f>+I7*Megrendelőlap!P8</f>
        <v>0</v>
      </c>
    </row>
    <row r="8" spans="1:19" ht="12" customHeight="1">
      <c r="A8" s="137" t="s">
        <v>15</v>
      </c>
      <c r="B8" s="289"/>
      <c r="C8" s="271">
        <v>1140</v>
      </c>
      <c r="D8" s="296">
        <v>1105</v>
      </c>
      <c r="E8" s="244">
        <v>1135</v>
      </c>
      <c r="F8" s="244">
        <v>995</v>
      </c>
      <c r="G8" s="139">
        <v>1115</v>
      </c>
      <c r="H8" s="169"/>
      <c r="I8" s="166"/>
      <c r="J8" s="141" t="s">
        <v>15</v>
      </c>
      <c r="L8" s="132"/>
      <c r="M8" s="132">
        <f>+C8*Megrendelőlap!D9</f>
        <v>0</v>
      </c>
      <c r="N8" s="132">
        <f>+D8*Megrendelőlap!F9</f>
        <v>0</v>
      </c>
      <c r="O8" s="132">
        <f>+E8*Megrendelőlap!H9</f>
        <v>0</v>
      </c>
      <c r="P8" s="132">
        <f>+F8*Megrendelőlap!J9</f>
        <v>0</v>
      </c>
      <c r="Q8" s="132">
        <f>+G8*Megrendelőlap!L9</f>
        <v>0</v>
      </c>
      <c r="R8" s="132">
        <f>+H8*Megrendelőlap!N9</f>
        <v>0</v>
      </c>
      <c r="S8" s="132">
        <f>+I8*Megrendelőlap!P9</f>
        <v>0</v>
      </c>
    </row>
    <row r="9" spans="1:19" ht="12" customHeight="1">
      <c r="A9" s="137" t="s">
        <v>21</v>
      </c>
      <c r="B9" s="289"/>
      <c r="C9" s="271">
        <v>505</v>
      </c>
      <c r="D9" s="296">
        <v>540</v>
      </c>
      <c r="E9" s="244">
        <v>520</v>
      </c>
      <c r="F9" s="244">
        <v>575</v>
      </c>
      <c r="G9" s="139">
        <v>545</v>
      </c>
      <c r="H9" s="169"/>
      <c r="I9" s="166"/>
      <c r="J9" s="141" t="s">
        <v>21</v>
      </c>
      <c r="K9" s="143"/>
      <c r="L9" s="132"/>
      <c r="M9" s="132">
        <f>+C9*Megrendelőlap!D10</f>
        <v>0</v>
      </c>
      <c r="N9" s="132">
        <f>+D9*Megrendelőlap!F10</f>
        <v>0</v>
      </c>
      <c r="O9" s="132">
        <f>+E9*Megrendelőlap!H10</f>
        <v>0</v>
      </c>
      <c r="P9" s="132">
        <f>+F9*Megrendelőlap!J10</f>
        <v>0</v>
      </c>
      <c r="Q9" s="132">
        <f>+G9*Megrendelőlap!L10</f>
        <v>0</v>
      </c>
      <c r="R9" s="132">
        <f>+H9*Megrendelőlap!N10</f>
        <v>0</v>
      </c>
      <c r="S9" s="132">
        <f>+I9*Megrendelőlap!P10</f>
        <v>0</v>
      </c>
    </row>
    <row r="10" spans="1:19" ht="12" customHeight="1" thickBot="1">
      <c r="A10" s="137" t="s">
        <v>143</v>
      </c>
      <c r="B10" s="289"/>
      <c r="C10" s="271">
        <v>995</v>
      </c>
      <c r="D10" s="296">
        <v>1005</v>
      </c>
      <c r="E10" s="244">
        <v>990</v>
      </c>
      <c r="F10" s="244">
        <v>1015</v>
      </c>
      <c r="G10" s="150">
        <v>1110</v>
      </c>
      <c r="H10" s="169"/>
      <c r="I10" s="166"/>
      <c r="J10" s="141" t="s">
        <v>143</v>
      </c>
      <c r="L10" s="132"/>
      <c r="M10" s="132">
        <f>+C10*Megrendelőlap!D11</f>
        <v>0</v>
      </c>
      <c r="N10" s="132">
        <f>+D10*Megrendelőlap!F11</f>
        <v>0</v>
      </c>
      <c r="O10" s="132">
        <f>+E10*Megrendelőlap!H11</f>
        <v>0</v>
      </c>
      <c r="P10" s="132">
        <f>+F10*Megrendelőlap!J11</f>
        <v>0</v>
      </c>
      <c r="Q10" s="132">
        <f>+G10*Megrendelőlap!L11</f>
        <v>0</v>
      </c>
      <c r="R10" s="132">
        <f>+H10*Megrendelőlap!N11</f>
        <v>0</v>
      </c>
      <c r="S10" s="132">
        <f>+I10*Megrendelőlap!P11</f>
        <v>0</v>
      </c>
    </row>
    <row r="11" spans="1:19" ht="12" customHeight="1" thickBot="1">
      <c r="A11" s="137" t="s">
        <v>144</v>
      </c>
      <c r="B11" s="289"/>
      <c r="C11" s="271">
        <v>1015</v>
      </c>
      <c r="D11" s="296">
        <v>1025</v>
      </c>
      <c r="E11" s="244">
        <v>980</v>
      </c>
      <c r="F11" s="245">
        <v>1105</v>
      </c>
      <c r="G11" s="172"/>
      <c r="H11" s="136"/>
      <c r="I11" s="166"/>
      <c r="J11" s="141" t="s">
        <v>144</v>
      </c>
      <c r="L11" s="132"/>
      <c r="M11" s="132">
        <f>+C11*Megrendelőlap!D12</f>
        <v>0</v>
      </c>
      <c r="N11" s="132">
        <f>+D11*Megrendelőlap!F12</f>
        <v>0</v>
      </c>
      <c r="O11" s="132">
        <f>+E11*Megrendelőlap!H12</f>
        <v>0</v>
      </c>
      <c r="P11" s="132">
        <f>+F11*Megrendelőlap!J12</f>
        <v>0</v>
      </c>
      <c r="Q11" s="132">
        <f>+G11*Megrendelőlap!L12</f>
        <v>0</v>
      </c>
      <c r="R11" s="132">
        <f>+H11*Megrendelőlap!N12</f>
        <v>0</v>
      </c>
      <c r="S11" s="132">
        <f>+I11*Megrendelőlap!P12</f>
        <v>0</v>
      </c>
    </row>
    <row r="12" spans="1:19" ht="12" customHeight="1">
      <c r="A12" s="137" t="s">
        <v>145</v>
      </c>
      <c r="B12" s="289"/>
      <c r="C12" s="271">
        <v>980</v>
      </c>
      <c r="D12" s="296">
        <v>1010</v>
      </c>
      <c r="E12" s="244">
        <v>995</v>
      </c>
      <c r="F12" s="244">
        <v>1015</v>
      </c>
      <c r="G12" s="135">
        <v>990</v>
      </c>
      <c r="H12" s="169"/>
      <c r="I12" s="166"/>
      <c r="J12" s="141" t="s">
        <v>145</v>
      </c>
      <c r="L12" s="132"/>
      <c r="M12" s="132">
        <f>+C12*Megrendelőlap!D13</f>
        <v>0</v>
      </c>
      <c r="N12" s="132">
        <f>+D12*Megrendelőlap!F13</f>
        <v>0</v>
      </c>
      <c r="O12" s="132">
        <f>+E12*Megrendelőlap!H13</f>
        <v>0</v>
      </c>
      <c r="P12" s="132">
        <f>+F12*Megrendelőlap!J13</f>
        <v>0</v>
      </c>
      <c r="Q12" s="132">
        <f>+G12*Megrendelőlap!L13</f>
        <v>0</v>
      </c>
      <c r="R12" s="132">
        <f>+H12*Megrendelőlap!N13</f>
        <v>0</v>
      </c>
      <c r="S12" s="132">
        <f>+I12*Megrendelőlap!P13</f>
        <v>0</v>
      </c>
    </row>
    <row r="13" spans="1:19" ht="12" customHeight="1">
      <c r="A13" s="137" t="s">
        <v>146</v>
      </c>
      <c r="B13" s="289"/>
      <c r="C13" s="271">
        <v>985</v>
      </c>
      <c r="D13" s="296">
        <v>1015</v>
      </c>
      <c r="E13" s="244">
        <v>1010</v>
      </c>
      <c r="F13" s="244">
        <v>1005</v>
      </c>
      <c r="G13" s="139">
        <v>1020</v>
      </c>
      <c r="H13" s="169"/>
      <c r="I13" s="166"/>
      <c r="J13" s="141" t="s">
        <v>146</v>
      </c>
      <c r="L13" s="132"/>
      <c r="M13" s="132">
        <f>+C13*Megrendelőlap!D14</f>
        <v>0</v>
      </c>
      <c r="N13" s="132">
        <f>+D13*Megrendelőlap!F14</f>
        <v>0</v>
      </c>
      <c r="O13" s="132">
        <f>+E13*Megrendelőlap!H14</f>
        <v>0</v>
      </c>
      <c r="P13" s="132">
        <f>+F13*Megrendelőlap!J14</f>
        <v>0</v>
      </c>
      <c r="Q13" s="132">
        <f>+G13*Megrendelőlap!L14</f>
        <v>0</v>
      </c>
      <c r="R13" s="132">
        <f>+H13*Megrendelőlap!N14</f>
        <v>0</v>
      </c>
      <c r="S13" s="132">
        <f>+I13*Megrendelőlap!P14</f>
        <v>0</v>
      </c>
    </row>
    <row r="14" spans="1:19" ht="12" customHeight="1">
      <c r="A14" s="137" t="s">
        <v>40</v>
      </c>
      <c r="B14" s="289"/>
      <c r="C14" s="271">
        <v>995</v>
      </c>
      <c r="D14" s="296">
        <v>990</v>
      </c>
      <c r="E14" s="244">
        <v>1030</v>
      </c>
      <c r="F14" s="244">
        <v>930</v>
      </c>
      <c r="G14" s="139">
        <v>1005</v>
      </c>
      <c r="H14" s="169"/>
      <c r="I14" s="166"/>
      <c r="J14" s="141" t="s">
        <v>40</v>
      </c>
      <c r="L14" s="132"/>
      <c r="M14" s="132">
        <f>+C14*Megrendelőlap!D15</f>
        <v>0</v>
      </c>
      <c r="N14" s="132">
        <f>+D14*Megrendelőlap!F15</f>
        <v>0</v>
      </c>
      <c r="O14" s="132">
        <f>+E14*Megrendelőlap!H15</f>
        <v>0</v>
      </c>
      <c r="P14" s="132">
        <f>+F14*Megrendelőlap!J15</f>
        <v>0</v>
      </c>
      <c r="Q14" s="132">
        <f>+G14*Megrendelőlap!L15</f>
        <v>0</v>
      </c>
      <c r="R14" s="132">
        <f>+H14*Megrendelőlap!N15</f>
        <v>0</v>
      </c>
      <c r="S14" s="132">
        <f>+I14*Megrendelőlap!P15</f>
        <v>0</v>
      </c>
    </row>
    <row r="15" spans="1:19" ht="12" customHeight="1">
      <c r="A15" s="137" t="s">
        <v>46</v>
      </c>
      <c r="B15" s="289"/>
      <c r="C15" s="271">
        <v>1120</v>
      </c>
      <c r="D15" s="296">
        <v>1060</v>
      </c>
      <c r="E15" s="244">
        <v>1050</v>
      </c>
      <c r="F15" s="244">
        <v>1060</v>
      </c>
      <c r="G15" s="139">
        <v>1040</v>
      </c>
      <c r="H15" s="169"/>
      <c r="I15" s="166"/>
      <c r="J15" s="141" t="s">
        <v>46</v>
      </c>
      <c r="L15" s="132"/>
      <c r="M15" s="132">
        <f>+C15*Megrendelőlap!D16</f>
        <v>0</v>
      </c>
      <c r="N15" s="132">
        <f>+D15*Megrendelőlap!F16</f>
        <v>0</v>
      </c>
      <c r="O15" s="132">
        <f>+E15*Megrendelőlap!H16</f>
        <v>0</v>
      </c>
      <c r="P15" s="132">
        <f>+F15*Megrendelőlap!J16</f>
        <v>0</v>
      </c>
      <c r="Q15" s="132">
        <f>+G15*Megrendelőlap!L16</f>
        <v>0</v>
      </c>
      <c r="R15" s="132">
        <f>+H15*Megrendelőlap!N16</f>
        <v>0</v>
      </c>
      <c r="S15" s="132">
        <f>+I15*Megrendelőlap!P16</f>
        <v>0</v>
      </c>
    </row>
    <row r="16" spans="1:19" ht="12" customHeight="1">
      <c r="A16" s="137" t="s">
        <v>51</v>
      </c>
      <c r="B16" s="289"/>
      <c r="C16" s="271">
        <v>1135</v>
      </c>
      <c r="D16" s="296">
        <v>1150</v>
      </c>
      <c r="E16" s="244">
        <v>1630</v>
      </c>
      <c r="F16" s="244">
        <v>1205</v>
      </c>
      <c r="G16" s="139">
        <v>1160</v>
      </c>
      <c r="H16" s="169"/>
      <c r="I16" s="166"/>
      <c r="J16" s="141" t="s">
        <v>51</v>
      </c>
      <c r="L16" s="132"/>
      <c r="M16" s="132">
        <f>+C16*Megrendelőlap!D17</f>
        <v>0</v>
      </c>
      <c r="N16" s="132">
        <f>+D16*Megrendelőlap!F17</f>
        <v>0</v>
      </c>
      <c r="O16" s="132">
        <f>+E16*Megrendelőlap!H17</f>
        <v>0</v>
      </c>
      <c r="P16" s="132">
        <f>+F16*Megrendelőlap!J17</f>
        <v>0</v>
      </c>
      <c r="Q16" s="132">
        <f>+G16*Megrendelőlap!L17</f>
        <v>0</v>
      </c>
      <c r="R16" s="132">
        <f>+H16*Megrendelőlap!N17</f>
        <v>0</v>
      </c>
      <c r="S16" s="132">
        <f>+I16*Megrendelőlap!P17</f>
        <v>0</v>
      </c>
    </row>
    <row r="17" spans="1:19" ht="12" customHeight="1">
      <c r="A17" s="137" t="s">
        <v>54</v>
      </c>
      <c r="B17" s="289"/>
      <c r="C17" s="271">
        <v>1170</v>
      </c>
      <c r="D17" s="296">
        <v>1230</v>
      </c>
      <c r="E17" s="244">
        <v>1160</v>
      </c>
      <c r="F17" s="244">
        <v>1150</v>
      </c>
      <c r="G17" s="139">
        <v>1080</v>
      </c>
      <c r="H17" s="169"/>
      <c r="I17" s="166"/>
      <c r="J17" s="141" t="s">
        <v>54</v>
      </c>
      <c r="L17" s="132"/>
      <c r="M17" s="132">
        <f>+C17*Megrendelőlap!D18</f>
        <v>0</v>
      </c>
      <c r="N17" s="132">
        <f>+D17*Megrendelőlap!F18</f>
        <v>0</v>
      </c>
      <c r="O17" s="132">
        <f>+E17*Megrendelőlap!H18</f>
        <v>0</v>
      </c>
      <c r="P17" s="132">
        <f>+F17*Megrendelőlap!J18</f>
        <v>0</v>
      </c>
      <c r="Q17" s="132">
        <f>+G17*Megrendelőlap!L18</f>
        <v>0</v>
      </c>
      <c r="R17" s="132">
        <f>+H17*Megrendelőlap!N18</f>
        <v>0</v>
      </c>
      <c r="S17" s="132">
        <f>+I17*Megrendelőlap!P18</f>
        <v>0</v>
      </c>
    </row>
    <row r="18" spans="1:19" ht="12" customHeight="1">
      <c r="A18" s="137" t="s">
        <v>147</v>
      </c>
      <c r="B18" s="289"/>
      <c r="C18" s="271">
        <v>1220</v>
      </c>
      <c r="D18" s="296">
        <v>1190</v>
      </c>
      <c r="E18" s="244">
        <v>1110</v>
      </c>
      <c r="F18" s="244">
        <v>1180</v>
      </c>
      <c r="G18" s="139">
        <v>1175</v>
      </c>
      <c r="H18" s="169"/>
      <c r="I18" s="166"/>
      <c r="J18" s="141" t="s">
        <v>147</v>
      </c>
      <c r="L18" s="132"/>
      <c r="M18" s="132">
        <f>+C18*Megrendelőlap!D19</f>
        <v>0</v>
      </c>
      <c r="N18" s="132">
        <f>+D18*Megrendelőlap!F19</f>
        <v>0</v>
      </c>
      <c r="O18" s="132">
        <f>+E18*Megrendelőlap!H19</f>
        <v>0</v>
      </c>
      <c r="P18" s="132">
        <f>+F18*Megrendelőlap!J19</f>
        <v>0</v>
      </c>
      <c r="Q18" s="132">
        <f>+G18*Megrendelőlap!L19</f>
        <v>0</v>
      </c>
      <c r="R18" s="132">
        <f>+H18*Megrendelőlap!N19</f>
        <v>0</v>
      </c>
      <c r="S18" s="132">
        <f>+I18*Megrendelőlap!P19</f>
        <v>0</v>
      </c>
    </row>
    <row r="19" spans="1:19" ht="12" customHeight="1">
      <c r="A19" s="137" t="s">
        <v>148</v>
      </c>
      <c r="B19" s="289"/>
      <c r="C19" s="271">
        <v>1245</v>
      </c>
      <c r="D19" s="296">
        <v>1250</v>
      </c>
      <c r="E19" s="244">
        <v>1130</v>
      </c>
      <c r="F19" s="244">
        <v>1205</v>
      </c>
      <c r="G19" s="139">
        <v>1210</v>
      </c>
      <c r="H19" s="169"/>
      <c r="I19" s="166"/>
      <c r="J19" s="141" t="s">
        <v>148</v>
      </c>
      <c r="L19" s="132"/>
      <c r="M19" s="132">
        <f>+C19*Megrendelőlap!D20</f>
        <v>0</v>
      </c>
      <c r="N19" s="132">
        <f>+D19*Megrendelőlap!F20</f>
        <v>0</v>
      </c>
      <c r="O19" s="132">
        <f>+E19*Megrendelőlap!H20</f>
        <v>0</v>
      </c>
      <c r="P19" s="132">
        <f>+F19*Megrendelőlap!J20</f>
        <v>0</v>
      </c>
      <c r="Q19" s="132">
        <f>+G19*Megrendelőlap!L20</f>
        <v>0</v>
      </c>
      <c r="R19" s="132">
        <f>+H19*Megrendelőlap!N20</f>
        <v>0</v>
      </c>
      <c r="S19" s="132">
        <f>+I19*Megrendelőlap!P20</f>
        <v>0</v>
      </c>
    </row>
    <row r="20" spans="1:19" ht="12" customHeight="1">
      <c r="A20" s="137" t="s">
        <v>149</v>
      </c>
      <c r="B20" s="289"/>
      <c r="C20" s="271">
        <v>1215</v>
      </c>
      <c r="D20" s="296">
        <v>1120</v>
      </c>
      <c r="E20" s="244">
        <v>1210</v>
      </c>
      <c r="F20" s="244">
        <v>1160</v>
      </c>
      <c r="G20" s="139">
        <v>1170</v>
      </c>
      <c r="H20" s="169"/>
      <c r="I20" s="166"/>
      <c r="J20" s="141" t="s">
        <v>149</v>
      </c>
      <c r="L20" s="132"/>
      <c r="M20" s="132">
        <f>+C20*Megrendelőlap!D21</f>
        <v>0</v>
      </c>
      <c r="N20" s="132">
        <f>+D20*Megrendelőlap!F21</f>
        <v>0</v>
      </c>
      <c r="O20" s="132">
        <f>+E20*Megrendelőlap!H21</f>
        <v>0</v>
      </c>
      <c r="P20" s="132">
        <f>+F20*Megrendelőlap!J21</f>
        <v>0</v>
      </c>
      <c r="Q20" s="132">
        <f>+G20*Megrendelőlap!L21</f>
        <v>0</v>
      </c>
      <c r="R20" s="132">
        <f>+H20*Megrendelőlap!N21</f>
        <v>0</v>
      </c>
      <c r="S20" s="132">
        <f>+I20*Megrendelőlap!P21</f>
        <v>0</v>
      </c>
    </row>
    <row r="21" spans="1:19" ht="12" customHeight="1">
      <c r="A21" s="137" t="s">
        <v>150</v>
      </c>
      <c r="B21" s="289"/>
      <c r="C21" s="271">
        <v>1305</v>
      </c>
      <c r="D21" s="296">
        <v>1030</v>
      </c>
      <c r="E21" s="244">
        <v>1170</v>
      </c>
      <c r="F21" s="244">
        <v>1165</v>
      </c>
      <c r="G21" s="139">
        <v>1190</v>
      </c>
      <c r="H21" s="169"/>
      <c r="I21" s="166"/>
      <c r="J21" s="141" t="s">
        <v>150</v>
      </c>
      <c r="L21" s="132"/>
      <c r="M21" s="132">
        <f>+C21*Megrendelőlap!D22</f>
        <v>0</v>
      </c>
      <c r="N21" s="132">
        <f>+D21*Megrendelőlap!F22</f>
        <v>0</v>
      </c>
      <c r="O21" s="132">
        <f>+E21*Megrendelőlap!H22</f>
        <v>0</v>
      </c>
      <c r="P21" s="132">
        <f>+F21*Megrendelőlap!J22</f>
        <v>0</v>
      </c>
      <c r="Q21" s="132">
        <f>+G21*Megrendelőlap!L22</f>
        <v>0</v>
      </c>
      <c r="R21" s="132">
        <f>+H21*Megrendelőlap!N22</f>
        <v>0</v>
      </c>
      <c r="S21" s="132">
        <f>+I21*Megrendelőlap!P22</f>
        <v>0</v>
      </c>
    </row>
    <row r="22" spans="1:19" ht="12" customHeight="1">
      <c r="A22" s="137" t="s">
        <v>151</v>
      </c>
      <c r="B22" s="289"/>
      <c r="C22" s="271">
        <v>1235</v>
      </c>
      <c r="D22" s="296">
        <v>1280</v>
      </c>
      <c r="E22" s="244">
        <v>1210</v>
      </c>
      <c r="F22" s="244">
        <v>1230</v>
      </c>
      <c r="G22" s="139">
        <v>1240</v>
      </c>
      <c r="H22" s="169"/>
      <c r="I22" s="166"/>
      <c r="J22" s="141" t="s">
        <v>151</v>
      </c>
      <c r="L22" s="132"/>
      <c r="M22" s="132">
        <f>+C22*Megrendelőlap!D23</f>
        <v>0</v>
      </c>
      <c r="N22" s="132">
        <f>+D22*Megrendelőlap!F23</f>
        <v>0</v>
      </c>
      <c r="O22" s="132">
        <f>+E22*Megrendelőlap!H23</f>
        <v>0</v>
      </c>
      <c r="P22" s="132">
        <f>+F22*Megrendelőlap!J23</f>
        <v>0</v>
      </c>
      <c r="Q22" s="132">
        <f>+G22*Megrendelőlap!L23</f>
        <v>0</v>
      </c>
      <c r="R22" s="132">
        <f>+H22*Megrendelőlap!N23</f>
        <v>0</v>
      </c>
      <c r="S22" s="132">
        <f>+I22*Megrendelőlap!P23</f>
        <v>0</v>
      </c>
    </row>
    <row r="23" spans="1:19" ht="12" customHeight="1">
      <c r="A23" s="137" t="s">
        <v>152</v>
      </c>
      <c r="B23" s="289"/>
      <c r="C23" s="271">
        <v>1230</v>
      </c>
      <c r="D23" s="296">
        <v>1360</v>
      </c>
      <c r="E23" s="244">
        <v>1215</v>
      </c>
      <c r="F23" s="244">
        <v>1205</v>
      </c>
      <c r="G23" s="139">
        <v>1250</v>
      </c>
      <c r="H23" s="169"/>
      <c r="I23" s="166"/>
      <c r="J23" s="141" t="s">
        <v>152</v>
      </c>
      <c r="L23" s="132"/>
      <c r="M23" s="132">
        <f>+C23*Megrendelőlap!D24</f>
        <v>0</v>
      </c>
      <c r="N23" s="132">
        <f>+D23*Megrendelőlap!F24</f>
        <v>0</v>
      </c>
      <c r="O23" s="132">
        <f>+E23*Megrendelőlap!H24</f>
        <v>0</v>
      </c>
      <c r="P23" s="132">
        <f>+F23*Megrendelőlap!J24</f>
        <v>0</v>
      </c>
      <c r="Q23" s="132">
        <f>+G23*Megrendelőlap!L24</f>
        <v>0</v>
      </c>
      <c r="R23" s="132">
        <f>+H23*Megrendelőlap!N24</f>
        <v>0</v>
      </c>
      <c r="S23" s="132">
        <f>+I23*Megrendelőlap!P24</f>
        <v>0</v>
      </c>
    </row>
    <row r="24" spans="1:19" ht="12" customHeight="1">
      <c r="A24" s="137" t="s">
        <v>72</v>
      </c>
      <c r="B24" s="289"/>
      <c r="C24" s="271">
        <v>1220</v>
      </c>
      <c r="D24" s="296">
        <v>1215</v>
      </c>
      <c r="E24" s="244">
        <v>1205</v>
      </c>
      <c r="F24" s="244">
        <v>1220</v>
      </c>
      <c r="G24" s="139">
        <v>1540</v>
      </c>
      <c r="H24" s="169"/>
      <c r="I24" s="166"/>
      <c r="J24" s="141" t="s">
        <v>72</v>
      </c>
      <c r="L24" s="132"/>
      <c r="M24" s="132">
        <f>+C24*Megrendelőlap!D25</f>
        <v>0</v>
      </c>
      <c r="N24" s="132">
        <f>+D24*Megrendelőlap!F25</f>
        <v>0</v>
      </c>
      <c r="O24" s="132">
        <f>+E24*Megrendelőlap!H25</f>
        <v>0</v>
      </c>
      <c r="P24" s="132">
        <f>+F24*Megrendelőlap!J25</f>
        <v>0</v>
      </c>
      <c r="Q24" s="132">
        <f>+G24*Megrendelőlap!L25</f>
        <v>0</v>
      </c>
      <c r="R24" s="132">
        <f>+H24*Megrendelőlap!N25</f>
        <v>0</v>
      </c>
      <c r="S24" s="132">
        <f>+I24*Megrendelőlap!P25</f>
        <v>0</v>
      </c>
    </row>
    <row r="25" spans="1:19" ht="12" customHeight="1">
      <c r="A25" s="137" t="s">
        <v>153</v>
      </c>
      <c r="B25" s="289"/>
      <c r="C25" s="271">
        <v>1240</v>
      </c>
      <c r="D25" s="296">
        <v>1220</v>
      </c>
      <c r="E25" s="244">
        <v>1270</v>
      </c>
      <c r="F25" s="244">
        <v>1080</v>
      </c>
      <c r="G25" s="139">
        <v>1260</v>
      </c>
      <c r="H25" s="169"/>
      <c r="I25" s="166"/>
      <c r="J25" s="141" t="s">
        <v>153</v>
      </c>
      <c r="L25" s="132"/>
      <c r="M25" s="132">
        <f>+C25*Megrendelőlap!D26</f>
        <v>0</v>
      </c>
      <c r="N25" s="132">
        <f>+D25*Megrendelőlap!F26</f>
        <v>0</v>
      </c>
      <c r="O25" s="132">
        <f>+E25*Megrendelőlap!H26</f>
        <v>0</v>
      </c>
      <c r="P25" s="132">
        <f>+F25*Megrendelőlap!J26</f>
        <v>0</v>
      </c>
      <c r="Q25" s="132">
        <f>+G25*Megrendelőlap!L26</f>
        <v>0</v>
      </c>
      <c r="R25" s="132">
        <f>+H25*Megrendelőlap!N26</f>
        <v>0</v>
      </c>
      <c r="S25" s="132">
        <f>+I25*Megrendelőlap!P26</f>
        <v>0</v>
      </c>
    </row>
    <row r="26" spans="1:19" ht="12" customHeight="1">
      <c r="A26" s="137" t="s">
        <v>155</v>
      </c>
      <c r="B26" s="289"/>
      <c r="C26" s="271">
        <v>1250</v>
      </c>
      <c r="D26" s="296">
        <v>1180</v>
      </c>
      <c r="E26" s="244">
        <v>1290</v>
      </c>
      <c r="F26" s="244">
        <v>1205</v>
      </c>
      <c r="G26" s="139">
        <v>1360</v>
      </c>
      <c r="H26" s="169"/>
      <c r="I26" s="166"/>
      <c r="J26" s="141" t="s">
        <v>155</v>
      </c>
      <c r="L26" s="132"/>
      <c r="M26" s="132">
        <f>+C26*Megrendelőlap!D27</f>
        <v>0</v>
      </c>
      <c r="N26" s="132">
        <f>+D26*Megrendelőlap!F27</f>
        <v>0</v>
      </c>
      <c r="O26" s="132">
        <f>+E26*Megrendelőlap!H27</f>
        <v>0</v>
      </c>
      <c r="P26" s="132">
        <f>+F26*Megrendelőlap!J27</f>
        <v>0</v>
      </c>
      <c r="Q26" s="132">
        <f>+G26*Megrendelőlap!L27</f>
        <v>0</v>
      </c>
      <c r="R26" s="132">
        <f>+H26*Megrendelőlap!N27</f>
        <v>0</v>
      </c>
      <c r="S26" s="132">
        <f>+I26*Megrendelőlap!P27</f>
        <v>0</v>
      </c>
    </row>
    <row r="27" spans="1:19" ht="12" customHeight="1">
      <c r="A27" s="137" t="s">
        <v>82</v>
      </c>
      <c r="B27" s="290">
        <v>4050</v>
      </c>
      <c r="C27" s="271">
        <v>915</v>
      </c>
      <c r="D27" s="296">
        <v>1015</v>
      </c>
      <c r="E27" s="244">
        <v>950</v>
      </c>
      <c r="F27" s="244">
        <v>865</v>
      </c>
      <c r="G27" s="139">
        <v>905</v>
      </c>
      <c r="H27" s="169"/>
      <c r="I27" s="166"/>
      <c r="J27" s="141" t="s">
        <v>169</v>
      </c>
      <c r="L27" s="132">
        <f>+B27*Megrendelőlap!C28</f>
        <v>0</v>
      </c>
      <c r="M27" s="132">
        <f>+C27*Megrendelőlap!D28</f>
        <v>0</v>
      </c>
      <c r="N27" s="132">
        <f>+D27*Megrendelőlap!F28</f>
        <v>0</v>
      </c>
      <c r="O27" s="132">
        <f>+E27*Megrendelőlap!H28</f>
        <v>0</v>
      </c>
      <c r="P27" s="132">
        <f>+F27*Megrendelőlap!J28</f>
        <v>0</v>
      </c>
      <c r="Q27" s="132">
        <f>+G27*Megrendelőlap!L28</f>
        <v>0</v>
      </c>
      <c r="R27" s="132">
        <f>+H27*Megrendelőlap!N28</f>
        <v>0</v>
      </c>
      <c r="S27" s="132">
        <f>+I27*Megrendelőlap!P28</f>
        <v>0</v>
      </c>
    </row>
    <row r="28" spans="1:19" ht="12" customHeight="1">
      <c r="A28" s="137" t="s">
        <v>83</v>
      </c>
      <c r="B28" s="144">
        <v>4950</v>
      </c>
      <c r="C28" s="271">
        <v>1115</v>
      </c>
      <c r="D28" s="296">
        <v>1215</v>
      </c>
      <c r="E28" s="244">
        <v>1240</v>
      </c>
      <c r="F28" s="244">
        <v>1075</v>
      </c>
      <c r="G28" s="139">
        <v>1105</v>
      </c>
      <c r="H28" s="169"/>
      <c r="I28" s="166"/>
      <c r="J28" s="141" t="s">
        <v>110</v>
      </c>
      <c r="L28" s="132">
        <f>+B28*Megrendelőlap!C29</f>
        <v>0</v>
      </c>
      <c r="M28" s="132">
        <f>+C28*Megrendelőlap!D29</f>
        <v>0</v>
      </c>
      <c r="N28" s="132">
        <f>+D28*Megrendelőlap!F29</f>
        <v>0</v>
      </c>
      <c r="O28" s="132">
        <f>+E28*Megrendelőlap!H29</f>
        <v>0</v>
      </c>
      <c r="P28" s="132">
        <f>+F28*Megrendelőlap!J29</f>
        <v>0</v>
      </c>
      <c r="Q28" s="132">
        <f>+G28*Megrendelőlap!L29</f>
        <v>0</v>
      </c>
      <c r="R28" s="132">
        <f>+H28*Megrendelőlap!N29</f>
        <v>0</v>
      </c>
      <c r="S28" s="132">
        <f>+I28*Megrendelőlap!P29</f>
        <v>0</v>
      </c>
    </row>
    <row r="29" spans="1:19" ht="12" customHeight="1">
      <c r="A29" s="137" t="s">
        <v>85</v>
      </c>
      <c r="B29" s="144">
        <v>5600</v>
      </c>
      <c r="C29" s="271">
        <v>1305</v>
      </c>
      <c r="D29" s="296">
        <v>1190</v>
      </c>
      <c r="E29" s="244">
        <v>1305</v>
      </c>
      <c r="F29" s="244">
        <v>1205</v>
      </c>
      <c r="G29" s="245">
        <v>1245</v>
      </c>
      <c r="H29" s="169"/>
      <c r="I29" s="166"/>
      <c r="J29" s="141" t="s">
        <v>170</v>
      </c>
      <c r="L29" s="132">
        <f>+B29*Megrendelőlap!C30</f>
        <v>0</v>
      </c>
      <c r="M29" s="132">
        <f>+C29*Megrendelőlap!D30</f>
        <v>0</v>
      </c>
      <c r="N29" s="132">
        <f>+D29*Megrendelőlap!F30</f>
        <v>0</v>
      </c>
      <c r="O29" s="132">
        <f>+E29*Megrendelőlap!H30</f>
        <v>0</v>
      </c>
      <c r="P29" s="132">
        <f>+F29*Megrendelőlap!J30</f>
        <v>0</v>
      </c>
      <c r="Q29" s="132">
        <f>+G29*Megrendelőlap!L30</f>
        <v>0</v>
      </c>
      <c r="R29" s="132">
        <f>+H29*Megrendelőlap!N30</f>
        <v>0</v>
      </c>
      <c r="S29" s="132">
        <f>+I29*Megrendelőlap!P30</f>
        <v>0</v>
      </c>
    </row>
    <row r="30" spans="1:19" ht="12" customHeight="1">
      <c r="A30" s="137" t="s">
        <v>86</v>
      </c>
      <c r="B30" s="144">
        <v>6600</v>
      </c>
      <c r="C30" s="271">
        <v>1655</v>
      </c>
      <c r="D30" s="296">
        <v>1530</v>
      </c>
      <c r="E30" s="244">
        <v>1480</v>
      </c>
      <c r="F30" s="244">
        <v>1455</v>
      </c>
      <c r="G30" s="245">
        <v>1530</v>
      </c>
      <c r="H30" s="169"/>
      <c r="I30" s="166"/>
      <c r="J30" s="141" t="s">
        <v>171</v>
      </c>
      <c r="L30" s="132">
        <f>+B30*Megrendelőlap!C31</f>
        <v>0</v>
      </c>
      <c r="M30" s="132">
        <f>+C30*Megrendelőlap!D31</f>
        <v>0</v>
      </c>
      <c r="N30" s="132">
        <f>+D30*Megrendelőlap!F31</f>
        <v>0</v>
      </c>
      <c r="O30" s="132">
        <f>+E30*Megrendelőlap!H31</f>
        <v>0</v>
      </c>
      <c r="P30" s="132">
        <f>+F30*Megrendelőlap!J31</f>
        <v>0</v>
      </c>
      <c r="Q30" s="132">
        <f>+G30*Megrendelőlap!L31</f>
        <v>0</v>
      </c>
      <c r="R30" s="132">
        <f>+H30*Megrendelőlap!N31</f>
        <v>0</v>
      </c>
      <c r="S30" s="132">
        <f>+I30*Megrendelőlap!P31</f>
        <v>0</v>
      </c>
    </row>
    <row r="31" spans="1:19" ht="12" customHeight="1">
      <c r="A31" s="137" t="s">
        <v>227</v>
      </c>
      <c r="B31" s="190">
        <v>4550</v>
      </c>
      <c r="C31" s="271">
        <v>1040</v>
      </c>
      <c r="D31" s="296">
        <v>1045</v>
      </c>
      <c r="E31" s="244">
        <v>1025</v>
      </c>
      <c r="F31" s="244">
        <v>1015</v>
      </c>
      <c r="G31" s="245">
        <v>1025</v>
      </c>
      <c r="H31" s="169"/>
      <c r="I31" s="166"/>
      <c r="J31" s="141" t="s">
        <v>227</v>
      </c>
      <c r="L31" s="132"/>
      <c r="M31" s="132">
        <f>+C31*Megrendelőlap!D32</f>
        <v>0</v>
      </c>
      <c r="N31" s="132">
        <f>+D31*Megrendelőlap!F32</f>
        <v>0</v>
      </c>
      <c r="O31" s="132">
        <f>+E31*Megrendelőlap!H32</f>
        <v>0</v>
      </c>
      <c r="P31" s="132">
        <f>+F31*Megrendelőlap!J32</f>
        <v>0</v>
      </c>
      <c r="Q31" s="132">
        <f>+G31*Megrendelőlap!L32</f>
        <v>0</v>
      </c>
      <c r="R31" s="132">
        <f>+H31*Megrendelőlap!N32</f>
        <v>0</v>
      </c>
      <c r="S31" s="132">
        <f>+I31*Megrendelőlap!P32</f>
        <v>0</v>
      </c>
    </row>
    <row r="32" spans="1:19" ht="12" customHeight="1">
      <c r="A32" s="137" t="s">
        <v>228</v>
      </c>
      <c r="B32" s="190">
        <v>4550</v>
      </c>
      <c r="C32" s="271">
        <v>1040</v>
      </c>
      <c r="D32" s="296">
        <v>1045</v>
      </c>
      <c r="E32" s="244">
        <v>1025</v>
      </c>
      <c r="F32" s="244">
        <v>1015</v>
      </c>
      <c r="G32" s="245">
        <v>1025</v>
      </c>
      <c r="H32" s="169"/>
      <c r="I32" s="166"/>
      <c r="J32" s="141" t="s">
        <v>228</v>
      </c>
      <c r="L32" s="132"/>
      <c r="M32" s="132">
        <f>+C32*Megrendelőlap!D34</f>
        <v>0</v>
      </c>
      <c r="N32" s="132">
        <f>+D32*Megrendelőlap!F34</f>
        <v>0</v>
      </c>
      <c r="O32" s="132">
        <f>+E32*Megrendelőlap!H34</f>
        <v>0</v>
      </c>
      <c r="P32" s="132">
        <f>+F32*Megrendelőlap!J34</f>
        <v>0</v>
      </c>
      <c r="Q32" s="132">
        <f>+G32*Megrendelőlap!L34</f>
        <v>0</v>
      </c>
      <c r="R32" s="132">
        <f>+H32*Megrendelőlap!N34</f>
        <v>0</v>
      </c>
      <c r="S32" s="132">
        <f>+I32*Megrendelőlap!P34</f>
        <v>0</v>
      </c>
    </row>
    <row r="33" spans="1:19" ht="12" customHeight="1">
      <c r="A33" s="137" t="s">
        <v>87</v>
      </c>
      <c r="B33" s="397"/>
      <c r="C33" s="271">
        <v>440</v>
      </c>
      <c r="D33" s="296">
        <v>460</v>
      </c>
      <c r="E33" s="244">
        <v>525</v>
      </c>
      <c r="F33" s="244">
        <v>475</v>
      </c>
      <c r="G33" s="245">
        <v>445</v>
      </c>
      <c r="H33" s="169"/>
      <c r="I33" s="166"/>
      <c r="J33" s="141" t="s">
        <v>87</v>
      </c>
      <c r="L33" s="132"/>
      <c r="M33" s="132">
        <f>+C33*Megrendelőlap!D35</f>
        <v>0</v>
      </c>
      <c r="N33" s="132">
        <f>+D33*Megrendelőlap!F35</f>
        <v>0</v>
      </c>
      <c r="O33" s="132">
        <f>+E33*Megrendelőlap!H35</f>
        <v>0</v>
      </c>
      <c r="P33" s="132">
        <f>+F33*Megrendelőlap!J35</f>
        <v>0</v>
      </c>
      <c r="Q33" s="132">
        <f>+G33*Megrendelőlap!L35</f>
        <v>0</v>
      </c>
      <c r="R33" s="132">
        <f>+H33*Megrendelőlap!N35</f>
        <v>0</v>
      </c>
      <c r="S33" s="132">
        <f>+I33*Megrendelőlap!P35</f>
        <v>0</v>
      </c>
    </row>
    <row r="34" spans="1:19" ht="12" customHeight="1">
      <c r="A34" s="137" t="s">
        <v>414</v>
      </c>
      <c r="B34" s="397"/>
      <c r="C34" s="271">
        <v>355</v>
      </c>
      <c r="D34" s="296">
        <v>360</v>
      </c>
      <c r="E34" s="244">
        <v>355</v>
      </c>
      <c r="F34" s="244">
        <v>370</v>
      </c>
      <c r="G34" s="245">
        <v>375</v>
      </c>
      <c r="H34" s="169"/>
      <c r="I34" s="166"/>
      <c r="J34" s="141"/>
      <c r="L34" s="132"/>
      <c r="M34" s="132"/>
      <c r="N34" s="132"/>
      <c r="O34" s="132"/>
      <c r="P34" s="132"/>
      <c r="Q34" s="132"/>
      <c r="R34" s="132"/>
      <c r="S34" s="132"/>
    </row>
    <row r="35" spans="1:19" ht="12" customHeight="1">
      <c r="A35" s="145" t="s">
        <v>415</v>
      </c>
      <c r="B35" s="397"/>
      <c r="C35" s="271">
        <v>370</v>
      </c>
      <c r="D35" s="296">
        <v>375</v>
      </c>
      <c r="E35" s="244">
        <v>360</v>
      </c>
      <c r="F35" s="244">
        <v>380</v>
      </c>
      <c r="G35" s="245">
        <v>360</v>
      </c>
      <c r="H35" s="169"/>
      <c r="I35" s="166"/>
      <c r="J35" s="146" t="s">
        <v>91</v>
      </c>
      <c r="L35" s="132"/>
      <c r="M35" s="132">
        <f>+C35*Megrendelőlap!D36</f>
        <v>0</v>
      </c>
      <c r="N35" s="132">
        <f>+D35*Megrendelőlap!F36</f>
        <v>0</v>
      </c>
      <c r="O35" s="132">
        <f>+E35*Megrendelőlap!H36</f>
        <v>0</v>
      </c>
      <c r="P35" s="132">
        <f>+F35*Megrendelőlap!J36</f>
        <v>0</v>
      </c>
      <c r="Q35" s="132">
        <f>+G35*Megrendelőlap!L36</f>
        <v>0</v>
      </c>
      <c r="R35" s="132">
        <f>+H35*Megrendelőlap!N36</f>
        <v>0</v>
      </c>
      <c r="S35" s="132">
        <f>+I35*Megrendelőlap!P36</f>
        <v>0</v>
      </c>
    </row>
    <row r="36" spans="1:19" ht="12" customHeight="1">
      <c r="A36" s="145" t="s">
        <v>416</v>
      </c>
      <c r="B36" s="397"/>
      <c r="C36" s="271">
        <v>350</v>
      </c>
      <c r="D36" s="296">
        <v>370</v>
      </c>
      <c r="E36" s="244">
        <v>375</v>
      </c>
      <c r="F36" s="244">
        <v>385</v>
      </c>
      <c r="G36" s="245">
        <v>365</v>
      </c>
      <c r="H36" s="169"/>
      <c r="I36" s="166"/>
      <c r="J36" s="146" t="s">
        <v>95</v>
      </c>
      <c r="L36" s="132"/>
      <c r="M36" s="132">
        <f>+C36*Megrendelőlap!D37</f>
        <v>0</v>
      </c>
      <c r="N36" s="132">
        <f>+D36*Megrendelőlap!F37</f>
        <v>0</v>
      </c>
      <c r="O36" s="132">
        <f>+E36*Megrendelőlap!H37</f>
        <v>0</v>
      </c>
      <c r="P36" s="132">
        <f>+F36*Megrendelőlap!J37</f>
        <v>0</v>
      </c>
      <c r="Q36" s="132">
        <f>+G36*Megrendelőlap!L37</f>
        <v>0</v>
      </c>
      <c r="R36" s="132">
        <f>+H36*Megrendelőlap!N37</f>
        <v>0</v>
      </c>
      <c r="S36" s="132">
        <f>+I36*Megrendelőlap!P37</f>
        <v>0</v>
      </c>
    </row>
    <row r="37" spans="1:19" ht="12" customHeight="1">
      <c r="A37" s="145" t="s">
        <v>417</v>
      </c>
      <c r="B37" s="397"/>
      <c r="C37" s="271">
        <v>180</v>
      </c>
      <c r="D37" s="296">
        <v>170</v>
      </c>
      <c r="E37" s="244">
        <v>165</v>
      </c>
      <c r="F37" s="244">
        <v>170</v>
      </c>
      <c r="G37" s="245">
        <v>160</v>
      </c>
      <c r="H37" s="169"/>
      <c r="I37" s="166"/>
      <c r="J37" s="146" t="s">
        <v>97</v>
      </c>
      <c r="L37" s="132"/>
      <c r="M37" s="132">
        <f>+C37*Megrendelőlap!D38</f>
        <v>0</v>
      </c>
      <c r="N37" s="132">
        <f>+D37*Megrendelőlap!F38</f>
        <v>0</v>
      </c>
      <c r="O37" s="132">
        <f>+E37*Megrendelőlap!H38</f>
        <v>0</v>
      </c>
      <c r="P37" s="132">
        <f>+F37*Megrendelőlap!J38</f>
        <v>0</v>
      </c>
      <c r="Q37" s="132">
        <f>+G37*Megrendelőlap!L38</f>
        <v>0</v>
      </c>
      <c r="R37" s="132">
        <f>+H37*Megrendelőlap!N38</f>
        <v>0</v>
      </c>
      <c r="S37" s="132">
        <f>+I37*Megrendelőlap!P38</f>
        <v>0</v>
      </c>
    </row>
    <row r="38" spans="1:19" ht="12" customHeight="1">
      <c r="A38" s="145" t="s">
        <v>418</v>
      </c>
      <c r="B38" s="397"/>
      <c r="C38" s="271">
        <v>140</v>
      </c>
      <c r="D38" s="296">
        <v>140</v>
      </c>
      <c r="E38" s="244">
        <v>140</v>
      </c>
      <c r="F38" s="244">
        <v>140</v>
      </c>
      <c r="G38" s="245">
        <v>140</v>
      </c>
      <c r="H38" s="169"/>
      <c r="I38" s="166"/>
      <c r="J38" s="146" t="s">
        <v>100</v>
      </c>
      <c r="L38" s="132">
        <f>+B38*Megrendelőlap!C39</f>
        <v>0</v>
      </c>
      <c r="M38" s="132">
        <f>+C38*Megrendelőlap!D39</f>
        <v>0</v>
      </c>
      <c r="N38" s="132">
        <f>+D38*Megrendelőlap!F39</f>
        <v>0</v>
      </c>
      <c r="O38" s="132">
        <f>+E38*Megrendelőlap!H39</f>
        <v>0</v>
      </c>
      <c r="P38" s="132">
        <f>+F38*Megrendelőlap!J39</f>
        <v>0</v>
      </c>
      <c r="Q38" s="132">
        <f>+G38*Megrendelőlap!L39</f>
        <v>0</v>
      </c>
      <c r="R38" s="132">
        <f>+H38*Megrendelőlap!N39</f>
        <v>0</v>
      </c>
      <c r="S38" s="132">
        <f>+I38*Megrendelőlap!P39</f>
        <v>0</v>
      </c>
    </row>
    <row r="39" spans="1:19" ht="12" customHeight="1">
      <c r="A39" s="147" t="s">
        <v>102</v>
      </c>
      <c r="B39" s="397"/>
      <c r="C39" s="271">
        <v>70</v>
      </c>
      <c r="D39" s="296">
        <v>70</v>
      </c>
      <c r="E39" s="244">
        <v>70</v>
      </c>
      <c r="F39" s="244">
        <v>70</v>
      </c>
      <c r="G39" s="245">
        <v>70</v>
      </c>
      <c r="H39" s="169"/>
      <c r="I39" s="166"/>
      <c r="J39" s="146" t="s">
        <v>102</v>
      </c>
      <c r="L39" s="132">
        <f>+B39*Megrendelőlap!C40</f>
        <v>0</v>
      </c>
      <c r="M39" s="132">
        <f>+C39*Megrendelőlap!D40</f>
        <v>0</v>
      </c>
      <c r="N39" s="132">
        <f>+D39*Megrendelőlap!F40</f>
        <v>0</v>
      </c>
      <c r="O39" s="132">
        <f>+E39*Megrendelőlap!H40</f>
        <v>0</v>
      </c>
      <c r="P39" s="132">
        <f>+F39*Megrendelőlap!J40</f>
        <v>0</v>
      </c>
      <c r="Q39" s="132">
        <f>+G39*Megrendelőlap!L40</f>
        <v>0</v>
      </c>
      <c r="R39" s="132">
        <f>+H39*Megrendelőlap!N40</f>
        <v>0</v>
      </c>
      <c r="S39" s="132">
        <f>+I39*Megrendelőlap!P40</f>
        <v>0</v>
      </c>
    </row>
    <row r="40" spans="1:19" ht="12" customHeight="1">
      <c r="A40" s="147" t="s">
        <v>229</v>
      </c>
      <c r="B40" s="148"/>
      <c r="C40" s="271">
        <v>725</v>
      </c>
      <c r="D40" s="296">
        <v>570</v>
      </c>
      <c r="E40" s="244">
        <v>670</v>
      </c>
      <c r="F40" s="244">
        <v>570</v>
      </c>
      <c r="G40" s="245">
        <v>650</v>
      </c>
      <c r="H40" s="169"/>
      <c r="I40" s="166"/>
      <c r="J40" s="146" t="s">
        <v>229</v>
      </c>
      <c r="L40" s="132"/>
      <c r="M40" s="132">
        <f>+C40*Megrendelőlap!D41</f>
        <v>0</v>
      </c>
      <c r="N40" s="132">
        <f>+D40*Megrendelőlap!F41</f>
        <v>0</v>
      </c>
      <c r="O40" s="132">
        <f>+E40*Megrendelőlap!H41</f>
        <v>0</v>
      </c>
      <c r="P40" s="132">
        <f>+F40*Megrendelőlap!J41</f>
        <v>0</v>
      </c>
      <c r="Q40" s="132">
        <f>+G40*Megrendelőlap!L41</f>
        <v>0</v>
      </c>
      <c r="R40" s="132">
        <f>+H40*Megrendelőlap!N41</f>
        <v>0</v>
      </c>
      <c r="S40" s="132">
        <f>+I40*Megrendelőlap!P41</f>
        <v>0</v>
      </c>
    </row>
    <row r="41" spans="1:19" ht="12" customHeight="1">
      <c r="A41" s="147" t="s">
        <v>230</v>
      </c>
      <c r="B41" s="148"/>
      <c r="C41" s="271">
        <v>1190</v>
      </c>
      <c r="D41" s="296">
        <v>1240</v>
      </c>
      <c r="E41" s="244">
        <v>1230</v>
      </c>
      <c r="F41" s="244">
        <v>1260</v>
      </c>
      <c r="G41" s="245">
        <v>1130</v>
      </c>
      <c r="H41" s="169"/>
      <c r="I41" s="166"/>
      <c r="J41" s="146" t="s">
        <v>230</v>
      </c>
      <c r="L41" s="132"/>
      <c r="M41" s="132">
        <f>+C41*Megrendelőlap!D42</f>
        <v>0</v>
      </c>
      <c r="N41" s="132">
        <f>+D41*Megrendelőlap!F42</f>
        <v>0</v>
      </c>
      <c r="O41" s="132">
        <f>+E41*Megrendelőlap!H42</f>
        <v>0</v>
      </c>
      <c r="P41" s="132">
        <f>+F41*Megrendelőlap!J42</f>
        <v>0</v>
      </c>
      <c r="Q41" s="132">
        <f>+G41*Megrendelőlap!L42</f>
        <v>0</v>
      </c>
      <c r="R41" s="132">
        <f>+H41*Megrendelőlap!N42</f>
        <v>0</v>
      </c>
      <c r="S41" s="132">
        <f>+I41*Megrendelőlap!P42</f>
        <v>0</v>
      </c>
    </row>
    <row r="42" spans="1:19" ht="12" customHeight="1">
      <c r="A42" s="147" t="s">
        <v>231</v>
      </c>
      <c r="B42" s="148"/>
      <c r="C42" s="271">
        <v>1080</v>
      </c>
      <c r="D42" s="296">
        <v>1270</v>
      </c>
      <c r="E42" s="244">
        <v>1265</v>
      </c>
      <c r="F42" s="244">
        <v>1120</v>
      </c>
      <c r="G42" s="245">
        <v>1125</v>
      </c>
      <c r="H42" s="169"/>
      <c r="I42" s="166"/>
      <c r="J42" s="146" t="s">
        <v>231</v>
      </c>
      <c r="L42" s="132"/>
      <c r="M42" s="132">
        <f>+C42*Megrendelőlap!D43</f>
        <v>0</v>
      </c>
      <c r="N42" s="132">
        <f>+D42*Megrendelőlap!F43</f>
        <v>0</v>
      </c>
      <c r="O42" s="132">
        <f>+E42*Megrendelőlap!H43</f>
        <v>0</v>
      </c>
      <c r="P42" s="132">
        <f>+F42*Megrendelőlap!J43</f>
        <v>0</v>
      </c>
      <c r="Q42" s="132">
        <f>+G42*Megrendelőlap!L43</f>
        <v>0</v>
      </c>
      <c r="R42" s="132">
        <f>+H42*Megrendelőlap!N43</f>
        <v>0</v>
      </c>
      <c r="S42" s="132">
        <f>+I42*Megrendelőlap!P43</f>
        <v>0</v>
      </c>
    </row>
    <row r="43" spans="1:19" ht="12" customHeight="1">
      <c r="A43" s="147" t="s">
        <v>232</v>
      </c>
      <c r="B43" s="148"/>
      <c r="C43" s="271">
        <v>1190</v>
      </c>
      <c r="D43" s="296">
        <v>1240</v>
      </c>
      <c r="E43" s="244">
        <v>1205</v>
      </c>
      <c r="F43" s="244">
        <v>1190</v>
      </c>
      <c r="G43" s="245">
        <v>1185</v>
      </c>
      <c r="H43" s="169"/>
      <c r="I43" s="166"/>
      <c r="J43" s="146" t="s">
        <v>232</v>
      </c>
      <c r="L43" s="132"/>
      <c r="M43" s="132">
        <f>+C43*Megrendelőlap!D44</f>
        <v>0</v>
      </c>
      <c r="N43" s="132">
        <f>+D43*Megrendelőlap!F44</f>
        <v>0</v>
      </c>
      <c r="O43" s="132">
        <f>+E43*Megrendelőlap!H44</f>
        <v>0</v>
      </c>
      <c r="P43" s="132">
        <f>+F43*Megrendelőlap!J44</f>
        <v>0</v>
      </c>
      <c r="Q43" s="132">
        <f>+G43*Megrendelőlap!L44</f>
        <v>0</v>
      </c>
      <c r="R43" s="132">
        <f>+H43*Megrendelőlap!N44</f>
        <v>0</v>
      </c>
      <c r="S43" s="132">
        <f>+I43*Megrendelőlap!P44</f>
        <v>0</v>
      </c>
    </row>
    <row r="44" spans="1:19" ht="12" customHeight="1">
      <c r="A44" s="147" t="s">
        <v>233</v>
      </c>
      <c r="B44" s="148"/>
      <c r="C44" s="271">
        <v>1285</v>
      </c>
      <c r="D44" s="296">
        <v>1360</v>
      </c>
      <c r="E44" s="244">
        <v>1195</v>
      </c>
      <c r="F44" s="244">
        <v>1150</v>
      </c>
      <c r="G44" s="245">
        <v>1205</v>
      </c>
      <c r="H44" s="169"/>
      <c r="I44" s="166"/>
      <c r="J44" s="146" t="s">
        <v>233</v>
      </c>
      <c r="L44" s="132"/>
      <c r="M44" s="132">
        <f>+C44*Megrendelőlap!D45</f>
        <v>0</v>
      </c>
      <c r="N44" s="132">
        <f>+D44*Megrendelőlap!F45</f>
        <v>0</v>
      </c>
      <c r="O44" s="132">
        <f>+E44*Megrendelőlap!H45</f>
        <v>0</v>
      </c>
      <c r="P44" s="132">
        <f>+F44*Megrendelőlap!J45</f>
        <v>0</v>
      </c>
      <c r="Q44" s="132">
        <f>+G44*Megrendelőlap!L45</f>
        <v>0</v>
      </c>
      <c r="R44" s="132">
        <f>+H44*Megrendelőlap!N45</f>
        <v>0</v>
      </c>
      <c r="S44" s="132">
        <f>+I44*Megrendelőlap!P45</f>
        <v>0</v>
      </c>
    </row>
    <row r="45" spans="1:19" ht="12" customHeight="1">
      <c r="A45" s="147" t="s">
        <v>234</v>
      </c>
      <c r="B45" s="148"/>
      <c r="C45" s="271">
        <v>1280</v>
      </c>
      <c r="D45" s="296">
        <v>1250</v>
      </c>
      <c r="E45" s="244">
        <v>1320</v>
      </c>
      <c r="F45" s="244">
        <v>1235</v>
      </c>
      <c r="G45" s="245">
        <v>1305</v>
      </c>
      <c r="H45" s="169"/>
      <c r="I45" s="166"/>
      <c r="J45" s="146" t="s">
        <v>234</v>
      </c>
      <c r="L45" s="132"/>
      <c r="M45" s="132">
        <f>+C45*Megrendelőlap!D46</f>
        <v>0</v>
      </c>
      <c r="N45" s="132">
        <f>+D45*Megrendelőlap!F46</f>
        <v>0</v>
      </c>
      <c r="O45" s="132">
        <f>+E45*Megrendelőlap!H46</f>
        <v>0</v>
      </c>
      <c r="P45" s="132">
        <f>+F45*Megrendelőlap!J46</f>
        <v>0</v>
      </c>
      <c r="Q45" s="132">
        <f>+G45*Megrendelőlap!L46</f>
        <v>0</v>
      </c>
      <c r="R45" s="132">
        <f>+H45*Megrendelőlap!N46</f>
        <v>0</v>
      </c>
      <c r="S45" s="132">
        <f>+I45*Megrendelőlap!P46</f>
        <v>0</v>
      </c>
    </row>
    <row r="46" spans="1:19" ht="12" customHeight="1">
      <c r="A46" s="147" t="s">
        <v>235</v>
      </c>
      <c r="B46" s="139">
        <v>7250</v>
      </c>
      <c r="C46" s="271">
        <v>1905</v>
      </c>
      <c r="D46" s="296">
        <v>1720</v>
      </c>
      <c r="E46" s="244">
        <v>1765</v>
      </c>
      <c r="F46" s="244">
        <v>1730</v>
      </c>
      <c r="G46" s="245">
        <v>1760</v>
      </c>
      <c r="H46" s="169"/>
      <c r="I46" s="166"/>
      <c r="J46" s="146" t="s">
        <v>235</v>
      </c>
      <c r="L46" s="132">
        <f>+B46*Megrendelőlap!C47</f>
        <v>0</v>
      </c>
      <c r="M46" s="132">
        <f>+C46*Megrendelőlap!D47</f>
        <v>0</v>
      </c>
      <c r="N46" s="132">
        <f>+D46*Megrendelőlap!F47</f>
        <v>0</v>
      </c>
      <c r="O46" s="132">
        <f>+E46*Megrendelőlap!H47</f>
        <v>0</v>
      </c>
      <c r="P46" s="132">
        <f>+F46*Megrendelőlap!J47</f>
        <v>0</v>
      </c>
      <c r="Q46" s="132">
        <f>+G46*Megrendelőlap!L47</f>
        <v>0</v>
      </c>
      <c r="R46" s="132">
        <f>+H46*Megrendelőlap!N47</f>
        <v>0</v>
      </c>
      <c r="S46" s="132">
        <f>+I46*Megrendelőlap!P47</f>
        <v>0</v>
      </c>
    </row>
    <row r="47" spans="1:19" ht="12" customHeight="1">
      <c r="A47" s="147" t="s">
        <v>236</v>
      </c>
      <c r="B47" s="148"/>
      <c r="C47" s="271">
        <v>585</v>
      </c>
      <c r="D47" s="296">
        <v>615</v>
      </c>
      <c r="E47" s="244">
        <v>580</v>
      </c>
      <c r="F47" s="244">
        <v>595</v>
      </c>
      <c r="G47" s="245">
        <v>585</v>
      </c>
      <c r="H47" s="169"/>
      <c r="I47" s="166"/>
      <c r="J47" s="146" t="s">
        <v>236</v>
      </c>
      <c r="L47" s="132"/>
      <c r="M47" s="132">
        <f>+C47*Megrendelőlap!D48</f>
        <v>0</v>
      </c>
      <c r="N47" s="132">
        <f>+D47*Megrendelőlap!F48</f>
        <v>0</v>
      </c>
      <c r="O47" s="132">
        <f>+E47*Megrendelőlap!H48</f>
        <v>0</v>
      </c>
      <c r="P47" s="132">
        <f>+F47*Megrendelőlap!J48</f>
        <v>0</v>
      </c>
      <c r="Q47" s="132">
        <f>+G47*Megrendelőlap!L48</f>
        <v>0</v>
      </c>
      <c r="R47" s="132">
        <f>+H47*Megrendelőlap!N48</f>
        <v>0</v>
      </c>
      <c r="S47" s="132">
        <f>+I47*Megrendelőlap!P48</f>
        <v>0</v>
      </c>
    </row>
    <row r="48" spans="1:19" ht="12" customHeight="1">
      <c r="A48" s="147" t="s">
        <v>111</v>
      </c>
      <c r="B48" s="149"/>
      <c r="C48" s="271">
        <v>1245</v>
      </c>
      <c r="D48" s="296">
        <v>1250</v>
      </c>
      <c r="E48" s="244">
        <v>1190</v>
      </c>
      <c r="F48" s="244">
        <v>1240</v>
      </c>
      <c r="G48" s="245">
        <v>1190</v>
      </c>
      <c r="H48" s="169"/>
      <c r="I48" s="166"/>
      <c r="J48" s="146" t="s">
        <v>111</v>
      </c>
      <c r="L48" s="132"/>
      <c r="M48" s="132">
        <f>+C48*Megrendelőlap!D49</f>
        <v>0</v>
      </c>
      <c r="N48" s="132">
        <f>+D48*Megrendelőlap!F49</f>
        <v>0</v>
      </c>
      <c r="O48" s="132">
        <f>+E48*Megrendelőlap!H49</f>
        <v>0</v>
      </c>
      <c r="P48" s="132">
        <f>+F48*Megrendelőlap!J49</f>
        <v>0</v>
      </c>
      <c r="Q48" s="132">
        <f>+G48*Megrendelőlap!L49</f>
        <v>0</v>
      </c>
      <c r="R48" s="132">
        <f>+H48*Megrendelőlap!N49</f>
        <v>0</v>
      </c>
      <c r="S48" s="132">
        <f>+I48*Megrendelőlap!P49</f>
        <v>0</v>
      </c>
    </row>
    <row r="49" spans="1:19" ht="12" customHeight="1">
      <c r="A49" s="147" t="s">
        <v>113</v>
      </c>
      <c r="B49" s="149"/>
      <c r="C49" s="271">
        <v>820</v>
      </c>
      <c r="D49" s="296">
        <v>805</v>
      </c>
      <c r="E49" s="244">
        <v>840</v>
      </c>
      <c r="F49" s="244">
        <v>930</v>
      </c>
      <c r="G49" s="245">
        <v>890</v>
      </c>
      <c r="H49" s="169"/>
      <c r="I49" s="166"/>
      <c r="J49" s="146" t="s">
        <v>113</v>
      </c>
      <c r="L49" s="132"/>
      <c r="M49" s="132">
        <f>+C49*Megrendelőlap!D50</f>
        <v>0</v>
      </c>
      <c r="N49" s="132">
        <f>+D49*Megrendelőlap!F50</f>
        <v>0</v>
      </c>
      <c r="O49" s="132">
        <f>+E49*Megrendelőlap!H50</f>
        <v>0</v>
      </c>
      <c r="P49" s="132">
        <f>+F49*Megrendelőlap!J50</f>
        <v>0</v>
      </c>
      <c r="Q49" s="132">
        <f>+G49*Megrendelőlap!L50</f>
        <v>0</v>
      </c>
      <c r="R49" s="132">
        <f>+H49*Megrendelőlap!N50</f>
        <v>0</v>
      </c>
      <c r="S49" s="132">
        <f>+I49*Megrendelőlap!P50</f>
        <v>0</v>
      </c>
    </row>
    <row r="50" spans="1:19" ht="12" customHeight="1">
      <c r="A50" s="147" t="s">
        <v>115</v>
      </c>
      <c r="B50" s="149"/>
      <c r="C50" s="271">
        <v>1170</v>
      </c>
      <c r="D50" s="296">
        <v>1205</v>
      </c>
      <c r="E50" s="244">
        <v>1605</v>
      </c>
      <c r="F50" s="244">
        <v>1180</v>
      </c>
      <c r="G50" s="245">
        <v>1160</v>
      </c>
      <c r="H50" s="169"/>
      <c r="I50" s="166"/>
      <c r="J50" s="146" t="s">
        <v>115</v>
      </c>
      <c r="L50" s="132"/>
      <c r="M50" s="132">
        <f>+C50*Megrendelőlap!D51</f>
        <v>0</v>
      </c>
      <c r="N50" s="132">
        <f>+D50*Megrendelőlap!F51</f>
        <v>0</v>
      </c>
      <c r="O50" s="132">
        <f>+E50*Megrendelőlap!H51</f>
        <v>0</v>
      </c>
      <c r="P50" s="132">
        <f>+F50*Megrendelőlap!J51</f>
        <v>0</v>
      </c>
      <c r="Q50" s="132">
        <f>+G50*Megrendelőlap!L51</f>
        <v>0</v>
      </c>
      <c r="R50" s="132">
        <f>+H50*Megrendelőlap!N51</f>
        <v>0</v>
      </c>
      <c r="S50" s="132">
        <f>+I50*Megrendelőlap!P51</f>
        <v>0</v>
      </c>
    </row>
    <row r="51" spans="1:19" ht="12" customHeight="1">
      <c r="A51" s="147" t="s">
        <v>117</v>
      </c>
      <c r="B51" s="149"/>
      <c r="C51" s="271">
        <v>1205</v>
      </c>
      <c r="D51" s="296">
        <v>1210</v>
      </c>
      <c r="E51" s="244">
        <v>1230</v>
      </c>
      <c r="F51" s="244">
        <v>1220</v>
      </c>
      <c r="G51" s="245">
        <v>1230</v>
      </c>
      <c r="H51" s="169"/>
      <c r="I51" s="166"/>
      <c r="J51" s="146" t="s">
        <v>117</v>
      </c>
      <c r="L51" s="132"/>
      <c r="M51" s="132">
        <f>+C51*Megrendelőlap!D52</f>
        <v>0</v>
      </c>
      <c r="N51" s="132">
        <f>+D51*Megrendelőlap!F52</f>
        <v>0</v>
      </c>
      <c r="O51" s="132">
        <f>+E51*Megrendelőlap!H52</f>
        <v>0</v>
      </c>
      <c r="P51" s="132">
        <f>+F51*Megrendelőlap!J52</f>
        <v>0</v>
      </c>
      <c r="Q51" s="132">
        <f>+G51*Megrendelőlap!L52</f>
        <v>0</v>
      </c>
      <c r="R51" s="132">
        <f>+H51*Megrendelőlap!N52</f>
        <v>0</v>
      </c>
      <c r="S51" s="132">
        <f>+I51*Megrendelőlap!P52</f>
        <v>0</v>
      </c>
    </row>
    <row r="52" spans="1:19" ht="12" customHeight="1">
      <c r="A52" s="147" t="s">
        <v>119</v>
      </c>
      <c r="B52" s="144">
        <v>6150</v>
      </c>
      <c r="C52" s="271">
        <v>1415</v>
      </c>
      <c r="D52" s="296">
        <v>1220</v>
      </c>
      <c r="E52" s="244">
        <v>1405</v>
      </c>
      <c r="F52" s="244">
        <v>1415</v>
      </c>
      <c r="G52" s="245">
        <v>1395</v>
      </c>
      <c r="H52" s="169"/>
      <c r="I52" s="166"/>
      <c r="J52" s="146" t="s">
        <v>172</v>
      </c>
      <c r="L52" s="132">
        <f>+B52*Megrendelőlap!C53</f>
        <v>0</v>
      </c>
      <c r="M52" s="132">
        <f>+C52*Megrendelőlap!D53</f>
        <v>0</v>
      </c>
      <c r="N52" s="132">
        <f>+D52*Megrendelőlap!F53</f>
        <v>0</v>
      </c>
      <c r="O52" s="132">
        <f>+E52*Megrendelőlap!H53</f>
        <v>0</v>
      </c>
      <c r="P52" s="132">
        <f>+F52*Megrendelőlap!J53</f>
        <v>0</v>
      </c>
      <c r="Q52" s="132">
        <f>+G52*Megrendelőlap!L53</f>
        <v>0</v>
      </c>
      <c r="R52" s="132">
        <f>+H52*Megrendelőlap!N53</f>
        <v>0</v>
      </c>
      <c r="S52" s="132">
        <f>+I52*Megrendelőlap!P53</f>
        <v>0</v>
      </c>
    </row>
    <row r="53" spans="1:19" ht="12" customHeight="1">
      <c r="A53" s="147" t="s">
        <v>120</v>
      </c>
      <c r="B53" s="149"/>
      <c r="C53" s="271">
        <v>1180</v>
      </c>
      <c r="D53" s="296">
        <v>1040</v>
      </c>
      <c r="E53" s="244">
        <v>1180</v>
      </c>
      <c r="F53" s="244">
        <v>1145</v>
      </c>
      <c r="G53" s="245">
        <v>1125</v>
      </c>
      <c r="H53" s="169"/>
      <c r="I53" s="166"/>
      <c r="J53" s="146" t="s">
        <v>120</v>
      </c>
      <c r="L53" s="132"/>
      <c r="M53" s="132">
        <f>+C53*Megrendelőlap!D54</f>
        <v>0</v>
      </c>
      <c r="N53" s="132">
        <f>+D53*Megrendelőlap!F54</f>
        <v>0</v>
      </c>
      <c r="O53" s="132">
        <f>+E53*Megrendelőlap!H54</f>
        <v>0</v>
      </c>
      <c r="P53" s="132">
        <f>+F53*Megrendelőlap!J54</f>
        <v>0</v>
      </c>
      <c r="Q53" s="132">
        <f>+G53*Megrendelőlap!L54</f>
        <v>0</v>
      </c>
      <c r="R53" s="132">
        <f>+H53*Megrendelőlap!N54</f>
        <v>0</v>
      </c>
      <c r="S53" s="132">
        <f>+I53*Megrendelőlap!P54</f>
        <v>0</v>
      </c>
    </row>
    <row r="54" spans="1:19" ht="12" customHeight="1">
      <c r="A54" s="147" t="s">
        <v>122</v>
      </c>
      <c r="B54" s="149"/>
      <c r="C54" s="271">
        <v>1120</v>
      </c>
      <c r="D54" s="296">
        <v>1030</v>
      </c>
      <c r="E54" s="244">
        <v>1035</v>
      </c>
      <c r="F54" s="244">
        <v>1170</v>
      </c>
      <c r="G54" s="245">
        <v>960</v>
      </c>
      <c r="H54" s="169"/>
      <c r="I54" s="166"/>
      <c r="J54" s="146" t="s">
        <v>122</v>
      </c>
      <c r="L54" s="132"/>
      <c r="M54" s="132">
        <f>+C54*Megrendelőlap!D55</f>
        <v>0</v>
      </c>
      <c r="N54" s="132">
        <f>+D54*Megrendelőlap!F55</f>
        <v>0</v>
      </c>
      <c r="O54" s="132">
        <f>+E54*Megrendelőlap!H55</f>
        <v>0</v>
      </c>
      <c r="P54" s="132">
        <f>+F54*Megrendelőlap!J55</f>
        <v>0</v>
      </c>
      <c r="Q54" s="132">
        <f>+G54*Megrendelőlap!L55</f>
        <v>0</v>
      </c>
      <c r="R54" s="132">
        <f>+H54*Megrendelőlap!N55</f>
        <v>0</v>
      </c>
      <c r="S54" s="132">
        <f>+I54*Megrendelőlap!P55</f>
        <v>0</v>
      </c>
    </row>
    <row r="55" spans="1:19" ht="12" customHeight="1">
      <c r="A55" s="145" t="s">
        <v>124</v>
      </c>
      <c r="B55" s="149"/>
      <c r="C55" s="271">
        <v>1140</v>
      </c>
      <c r="D55" s="296">
        <v>1185</v>
      </c>
      <c r="E55" s="244">
        <v>1230</v>
      </c>
      <c r="F55" s="244">
        <v>1135</v>
      </c>
      <c r="G55" s="245">
        <v>1185</v>
      </c>
      <c r="H55" s="169"/>
      <c r="I55" s="166"/>
      <c r="J55" s="146" t="s">
        <v>124</v>
      </c>
      <c r="L55" s="132"/>
      <c r="M55" s="132">
        <f>+C55*Megrendelőlap!D56</f>
        <v>0</v>
      </c>
      <c r="N55" s="132">
        <f>+D55*Megrendelőlap!F56</f>
        <v>0</v>
      </c>
      <c r="O55" s="132">
        <f>+E55*Megrendelőlap!H56</f>
        <v>0</v>
      </c>
      <c r="P55" s="132">
        <f>+F55*Megrendelőlap!J56</f>
        <v>0</v>
      </c>
      <c r="Q55" s="132">
        <f>+G55*Megrendelőlap!L56</f>
        <v>0</v>
      </c>
      <c r="R55" s="132">
        <f>+H55*Megrendelőlap!N56</f>
        <v>0</v>
      </c>
      <c r="S55" s="132">
        <f>+I55*Megrendelőlap!P56</f>
        <v>0</v>
      </c>
    </row>
    <row r="56" spans="1:19" ht="12" customHeight="1">
      <c r="A56" s="145" t="s">
        <v>126</v>
      </c>
      <c r="B56" s="149"/>
      <c r="C56" s="271">
        <v>535</v>
      </c>
      <c r="D56" s="297">
        <v>490</v>
      </c>
      <c r="E56" s="246">
        <v>450</v>
      </c>
      <c r="F56" s="246">
        <v>455</v>
      </c>
      <c r="G56" s="247">
        <v>450</v>
      </c>
      <c r="H56" s="183"/>
      <c r="I56" s="184"/>
      <c r="J56" s="146" t="s">
        <v>127</v>
      </c>
      <c r="L56" s="132"/>
      <c r="M56" s="132">
        <f>+C56*Megrendelőlap!D57</f>
        <v>0</v>
      </c>
      <c r="N56" s="132">
        <f>+D56*Megrendelőlap!F57</f>
        <v>0</v>
      </c>
      <c r="O56" s="132">
        <f>+E56*Megrendelőlap!H57</f>
        <v>0</v>
      </c>
      <c r="P56" s="132">
        <f>+F56*Megrendelőlap!J57</f>
        <v>0</v>
      </c>
      <c r="Q56" s="132">
        <f>+G56*Megrendelőlap!L57</f>
        <v>0</v>
      </c>
      <c r="R56" s="132">
        <f>+H56*Megrendelőlap!N57</f>
        <v>0</v>
      </c>
      <c r="S56" s="132">
        <f>+I56*Megrendelőlap!P57</f>
        <v>0</v>
      </c>
    </row>
    <row r="57" spans="1:20" ht="13.5" thickBot="1">
      <c r="A57" s="248" t="s">
        <v>129</v>
      </c>
      <c r="B57" s="291">
        <f>SUM(C57:I57)</f>
        <v>15050</v>
      </c>
      <c r="C57" s="271">
        <v>2150</v>
      </c>
      <c r="D57" s="296">
        <v>2150</v>
      </c>
      <c r="E57" s="244">
        <v>2150</v>
      </c>
      <c r="F57" s="244">
        <v>2150</v>
      </c>
      <c r="G57" s="247">
        <v>2150</v>
      </c>
      <c r="H57" s="257">
        <v>2150</v>
      </c>
      <c r="I57" s="257">
        <v>2150</v>
      </c>
      <c r="J57" s="146" t="s">
        <v>129</v>
      </c>
      <c r="L57" s="132">
        <f>+B57*Megrendelőlap!C58</f>
        <v>0</v>
      </c>
      <c r="M57" s="132">
        <f>+C57*Megrendelőlap!D58</f>
        <v>0</v>
      </c>
      <c r="N57" s="132">
        <f>+D57*Megrendelőlap!F58</f>
        <v>0</v>
      </c>
      <c r="O57" s="132">
        <f>+E57*Megrendelőlap!H58</f>
        <v>0</v>
      </c>
      <c r="P57" s="132">
        <f>+F57*Megrendelőlap!J58</f>
        <v>0</v>
      </c>
      <c r="Q57" s="132">
        <f>+G57*Megrendelőlap!L58</f>
        <v>0</v>
      </c>
      <c r="R57" s="132">
        <f>+H57*Megrendelőlap!N58</f>
        <v>0</v>
      </c>
      <c r="S57" s="132">
        <f>+I57*Megrendelőlap!P58</f>
        <v>0</v>
      </c>
      <c r="T57">
        <f>SUM(L57:S57)</f>
        <v>0</v>
      </c>
    </row>
    <row r="58" spans="1:19" ht="12.75">
      <c r="A58" s="249" t="s">
        <v>176</v>
      </c>
      <c r="B58" s="149"/>
      <c r="C58" s="271">
        <v>130</v>
      </c>
      <c r="D58" s="298">
        <v>130</v>
      </c>
      <c r="E58" s="191">
        <v>130</v>
      </c>
      <c r="F58" s="191">
        <v>130</v>
      </c>
      <c r="G58" s="258">
        <v>130</v>
      </c>
      <c r="H58" s="169"/>
      <c r="I58" s="166"/>
      <c r="J58" s="146" t="s">
        <v>176</v>
      </c>
      <c r="L58" s="132"/>
      <c r="M58" s="132">
        <f>+C58*Megrendelőlap!D59</f>
        <v>0</v>
      </c>
      <c r="N58" s="132">
        <f>+D58*Megrendelőlap!F59</f>
        <v>0</v>
      </c>
      <c r="O58" s="132">
        <f>+E58*Megrendelőlap!H59</f>
        <v>0</v>
      </c>
      <c r="P58" s="132">
        <f>+F58*Megrendelőlap!J59</f>
        <v>0</v>
      </c>
      <c r="Q58" s="132">
        <f>+G58*Megrendelőlap!L59</f>
        <v>0</v>
      </c>
      <c r="R58" s="132">
        <f>+H58*Megrendelőlap!N59</f>
        <v>0</v>
      </c>
      <c r="S58" s="132">
        <f>+I58*Megrendelőlap!P59</f>
        <v>0</v>
      </c>
    </row>
    <row r="59" spans="1:19" ht="12.75">
      <c r="A59" s="250" t="s">
        <v>211</v>
      </c>
      <c r="B59" s="149"/>
      <c r="C59" s="271">
        <v>660</v>
      </c>
      <c r="D59" s="299">
        <v>630</v>
      </c>
      <c r="E59" s="192">
        <v>530</v>
      </c>
      <c r="F59" s="192">
        <v>545</v>
      </c>
      <c r="G59" s="192">
        <v>460</v>
      </c>
      <c r="H59" s="136"/>
      <c r="I59" s="166"/>
      <c r="J59" s="146" t="s">
        <v>211</v>
      </c>
      <c r="L59" s="132"/>
      <c r="M59" s="132">
        <f>+C59*Megrendelőlap!D60</f>
        <v>0</v>
      </c>
      <c r="N59" s="132">
        <f>+D59*Megrendelőlap!F60</f>
        <v>0</v>
      </c>
      <c r="O59" s="132">
        <f>+E59*Megrendelőlap!H60</f>
        <v>0</v>
      </c>
      <c r="P59" s="132">
        <f>+F59*Megrendelőlap!J60</f>
        <v>0</v>
      </c>
      <c r="Q59" s="132">
        <f>+G59*Megrendelőlap!L60</f>
        <v>0</v>
      </c>
      <c r="R59" s="132">
        <f>+H59*Megrendelőlap!N60</f>
        <v>0</v>
      </c>
      <c r="S59" s="132">
        <f>+I59*Megrendelőlap!P60</f>
        <v>0</v>
      </c>
    </row>
    <row r="60" spans="1:19" ht="12.75">
      <c r="A60" s="250" t="s">
        <v>212</v>
      </c>
      <c r="B60" s="149"/>
      <c r="C60" s="271">
        <v>1075</v>
      </c>
      <c r="D60" s="299">
        <v>1105</v>
      </c>
      <c r="E60" s="192">
        <v>1190</v>
      </c>
      <c r="F60" s="192">
        <v>990</v>
      </c>
      <c r="G60" s="192">
        <v>1090</v>
      </c>
      <c r="H60" s="271">
        <v>990</v>
      </c>
      <c r="I60" s="166"/>
      <c r="J60" s="146" t="s">
        <v>212</v>
      </c>
      <c r="L60" s="132"/>
      <c r="M60" s="132">
        <f>+C60*Megrendelőlap!D61</f>
        <v>0</v>
      </c>
      <c r="N60" s="132">
        <f>+D60*Megrendelőlap!F61</f>
        <v>0</v>
      </c>
      <c r="O60" s="132">
        <f>+E60*Megrendelőlap!H61</f>
        <v>0</v>
      </c>
      <c r="P60" s="132">
        <f>+F60*Megrendelőlap!J61</f>
        <v>0</v>
      </c>
      <c r="Q60" s="132">
        <f>+G60*Megrendelőlap!L61</f>
        <v>0</v>
      </c>
      <c r="R60" s="132">
        <f>+H60*Megrendelőlap!N61</f>
        <v>0</v>
      </c>
      <c r="S60" s="132">
        <f>+I60*Megrendelőlap!P61</f>
        <v>0</v>
      </c>
    </row>
    <row r="61" spans="1:19" ht="12.75">
      <c r="A61" s="250" t="s">
        <v>213</v>
      </c>
      <c r="B61" s="149"/>
      <c r="C61" s="271">
        <v>1045</v>
      </c>
      <c r="D61" s="299">
        <v>990</v>
      </c>
      <c r="E61" s="192">
        <v>1075</v>
      </c>
      <c r="F61" s="192">
        <v>995</v>
      </c>
      <c r="G61" s="192">
        <v>1095</v>
      </c>
      <c r="H61" s="136"/>
      <c r="I61" s="166"/>
      <c r="J61" s="146" t="s">
        <v>213</v>
      </c>
      <c r="L61" s="132"/>
      <c r="M61" s="132">
        <f>+C61*Megrendelőlap!D62</f>
        <v>0</v>
      </c>
      <c r="N61" s="132">
        <f>+D61*Megrendelőlap!F62</f>
        <v>0</v>
      </c>
      <c r="O61" s="132">
        <f>+E61*Megrendelőlap!H62</f>
        <v>0</v>
      </c>
      <c r="P61" s="132">
        <f>+F61*Megrendelőlap!J62</f>
        <v>0</v>
      </c>
      <c r="Q61" s="132">
        <f>+G61*Megrendelőlap!L62</f>
        <v>0</v>
      </c>
      <c r="R61" s="132">
        <f>+H61*Megrendelőlap!N62</f>
        <v>0</v>
      </c>
      <c r="S61" s="132">
        <f>+I61*Megrendelőlap!P62</f>
        <v>0</v>
      </c>
    </row>
    <row r="62" spans="1:19" ht="12.75">
      <c r="A62" s="250" t="s">
        <v>214</v>
      </c>
      <c r="B62" s="149"/>
      <c r="C62" s="271">
        <v>990</v>
      </c>
      <c r="D62" s="299">
        <v>1130</v>
      </c>
      <c r="E62" s="192">
        <v>890</v>
      </c>
      <c r="F62" s="192">
        <v>990</v>
      </c>
      <c r="G62" s="192">
        <v>1105</v>
      </c>
      <c r="H62" s="136"/>
      <c r="I62" s="166"/>
      <c r="J62" s="146" t="s">
        <v>214</v>
      </c>
      <c r="L62" s="132"/>
      <c r="M62" s="132">
        <f>+C62*Megrendelőlap!D63</f>
        <v>0</v>
      </c>
      <c r="N62" s="132">
        <f>+D62*Megrendelőlap!F63</f>
        <v>0</v>
      </c>
      <c r="O62" s="132">
        <f>+E62*Megrendelőlap!H63</f>
        <v>0</v>
      </c>
      <c r="P62" s="132">
        <f>+F62*Megrendelőlap!J63</f>
        <v>0</v>
      </c>
      <c r="Q62" s="132">
        <f>+G62*Megrendelőlap!L63</f>
        <v>0</v>
      </c>
      <c r="R62" s="132">
        <f>+H62*Megrendelőlap!N63</f>
        <v>0</v>
      </c>
      <c r="S62" s="132">
        <f>+I62*Megrendelőlap!P63</f>
        <v>0</v>
      </c>
    </row>
    <row r="63" spans="1:19" ht="12.75">
      <c r="A63" s="250" t="s">
        <v>215</v>
      </c>
      <c r="B63" s="149"/>
      <c r="C63" s="271">
        <v>1095</v>
      </c>
      <c r="D63" s="299">
        <v>1075</v>
      </c>
      <c r="E63" s="192">
        <v>995</v>
      </c>
      <c r="F63" s="192">
        <v>975</v>
      </c>
      <c r="G63" s="192">
        <v>990</v>
      </c>
      <c r="H63" s="271">
        <v>1090</v>
      </c>
      <c r="I63" s="166"/>
      <c r="J63" s="146" t="s">
        <v>215</v>
      </c>
      <c r="L63" s="132"/>
      <c r="M63" s="132">
        <f>+C63*Megrendelőlap!D64</f>
        <v>0</v>
      </c>
      <c r="N63" s="132">
        <f>+D63*Megrendelőlap!F64</f>
        <v>0</v>
      </c>
      <c r="O63" s="132">
        <f>+E63*Megrendelőlap!H64</f>
        <v>0</v>
      </c>
      <c r="P63" s="132">
        <f>+F63*Megrendelőlap!J64</f>
        <v>0</v>
      </c>
      <c r="Q63" s="132">
        <f>+G63*Megrendelőlap!L64</f>
        <v>0</v>
      </c>
      <c r="R63" s="132">
        <f>+H63*Megrendelőlap!N64</f>
        <v>0</v>
      </c>
      <c r="S63" s="132">
        <f>+I63*Megrendelőlap!P64</f>
        <v>0</v>
      </c>
    </row>
    <row r="64" spans="1:19" ht="12.75">
      <c r="A64" s="250" t="s">
        <v>216</v>
      </c>
      <c r="B64" s="149"/>
      <c r="C64" s="271">
        <v>1090</v>
      </c>
      <c r="D64" s="299">
        <v>975</v>
      </c>
      <c r="E64" s="192">
        <v>990</v>
      </c>
      <c r="F64" s="192">
        <v>980</v>
      </c>
      <c r="G64" s="192">
        <v>1090</v>
      </c>
      <c r="H64" s="136"/>
      <c r="I64" s="166"/>
      <c r="J64" s="146" t="s">
        <v>216</v>
      </c>
      <c r="L64" s="132"/>
      <c r="M64" s="132">
        <f>+C64*Megrendelőlap!D65</f>
        <v>0</v>
      </c>
      <c r="N64" s="132">
        <f>+D64*Megrendelőlap!F65</f>
        <v>0</v>
      </c>
      <c r="O64" s="132">
        <f>+E64*Megrendelőlap!H65</f>
        <v>0</v>
      </c>
      <c r="P64" s="132">
        <f>+F64*Megrendelőlap!J65</f>
        <v>0</v>
      </c>
      <c r="Q64" s="132">
        <f>+G64*Megrendelőlap!L65</f>
        <v>0</v>
      </c>
      <c r="R64" s="132">
        <f>+H64*Megrendelőlap!N65</f>
        <v>0</v>
      </c>
      <c r="S64" s="132">
        <f>+I64*Megrendelőlap!P65</f>
        <v>0</v>
      </c>
    </row>
    <row r="65" spans="1:19" ht="12.75">
      <c r="A65" s="177" t="s">
        <v>237</v>
      </c>
      <c r="B65" s="149"/>
      <c r="C65" s="271">
        <v>99</v>
      </c>
      <c r="D65" s="300">
        <v>99</v>
      </c>
      <c r="E65" s="178">
        <v>99</v>
      </c>
      <c r="F65" s="178">
        <v>99</v>
      </c>
      <c r="G65" s="178">
        <v>99</v>
      </c>
      <c r="H65" s="169"/>
      <c r="I65" s="166"/>
      <c r="J65" s="146" t="s">
        <v>237</v>
      </c>
      <c r="M65" s="132"/>
      <c r="N65" s="132"/>
      <c r="O65" s="132"/>
      <c r="P65" s="132"/>
      <c r="Q65" s="132"/>
      <c r="R65" s="132"/>
      <c r="S65" s="132"/>
    </row>
    <row r="66" spans="1:12" ht="12.75">
      <c r="A66" s="177" t="s">
        <v>238</v>
      </c>
      <c r="B66" s="149"/>
      <c r="C66" s="271">
        <v>99</v>
      </c>
      <c r="D66" s="300">
        <v>99</v>
      </c>
      <c r="E66" s="178">
        <v>99</v>
      </c>
      <c r="F66" s="178">
        <v>99</v>
      </c>
      <c r="G66" s="178">
        <v>99</v>
      </c>
      <c r="H66" s="169"/>
      <c r="I66" s="166"/>
      <c r="J66" s="146" t="s">
        <v>238</v>
      </c>
      <c r="L66">
        <f>SUM(L2:S64)</f>
        <v>0</v>
      </c>
    </row>
    <row r="67" spans="1:10" ht="12.75">
      <c r="A67" s="177" t="s">
        <v>239</v>
      </c>
      <c r="B67" s="149"/>
      <c r="C67" s="271">
        <v>99</v>
      </c>
      <c r="D67" s="300">
        <v>99</v>
      </c>
      <c r="E67" s="178">
        <v>99</v>
      </c>
      <c r="F67" s="178">
        <v>99</v>
      </c>
      <c r="G67" s="178">
        <v>99</v>
      </c>
      <c r="H67" s="169"/>
      <c r="I67" s="166"/>
      <c r="J67" s="146" t="s">
        <v>239</v>
      </c>
    </row>
    <row r="68" spans="1:10" ht="12.75">
      <c r="A68" s="177" t="s">
        <v>240</v>
      </c>
      <c r="B68" s="149"/>
      <c r="C68" s="271">
        <v>99</v>
      </c>
      <c r="D68" s="300">
        <v>99</v>
      </c>
      <c r="E68" s="178">
        <v>99</v>
      </c>
      <c r="F68" s="178">
        <v>99</v>
      </c>
      <c r="G68" s="178">
        <v>99</v>
      </c>
      <c r="H68" s="169"/>
      <c r="I68" s="166"/>
      <c r="J68" s="146" t="s">
        <v>240</v>
      </c>
    </row>
    <row r="69" spans="1:10" ht="12.75">
      <c r="A69" s="177" t="s">
        <v>241</v>
      </c>
      <c r="B69" s="149"/>
      <c r="C69" s="271">
        <v>99</v>
      </c>
      <c r="D69" s="300">
        <v>99</v>
      </c>
      <c r="E69" s="178">
        <v>99</v>
      </c>
      <c r="F69" s="178">
        <v>99</v>
      </c>
      <c r="G69" s="178">
        <v>99</v>
      </c>
      <c r="H69" s="169"/>
      <c r="I69" s="166"/>
      <c r="J69" s="146" t="s">
        <v>241</v>
      </c>
    </row>
    <row r="70" spans="1:10" ht="12.75">
      <c r="A70" s="177" t="s">
        <v>242</v>
      </c>
      <c r="B70" s="149"/>
      <c r="C70" s="271">
        <v>99</v>
      </c>
      <c r="D70" s="300">
        <v>99</v>
      </c>
      <c r="E70" s="178">
        <v>99</v>
      </c>
      <c r="F70" s="178">
        <v>99</v>
      </c>
      <c r="G70" s="178">
        <v>99</v>
      </c>
      <c r="H70" s="169"/>
      <c r="I70" s="166"/>
      <c r="J70" s="146" t="s">
        <v>242</v>
      </c>
    </row>
    <row r="71" spans="1:10" ht="13.5" thickBot="1">
      <c r="A71" s="177" t="s">
        <v>243</v>
      </c>
      <c r="B71" s="292"/>
      <c r="C71" s="271">
        <v>199</v>
      </c>
      <c r="D71" s="300">
        <v>199</v>
      </c>
      <c r="E71" s="178">
        <v>199</v>
      </c>
      <c r="F71" s="178">
        <v>199</v>
      </c>
      <c r="G71" s="178">
        <v>199</v>
      </c>
      <c r="H71" s="170"/>
      <c r="I71" s="171"/>
      <c r="J71" s="256" t="s">
        <v>243</v>
      </c>
    </row>
    <row r="72" spans="1:10" ht="13.5" thickBot="1">
      <c r="A72" s="177" t="s">
        <v>250</v>
      </c>
      <c r="B72" s="293"/>
      <c r="C72" s="271">
        <v>199</v>
      </c>
      <c r="D72" s="300">
        <v>199</v>
      </c>
      <c r="E72" s="178">
        <v>199</v>
      </c>
      <c r="F72" s="178">
        <v>199</v>
      </c>
      <c r="G72" s="178">
        <v>199</v>
      </c>
      <c r="H72" s="170"/>
      <c r="I72" s="255"/>
      <c r="J72" s="177" t="s">
        <v>250</v>
      </c>
    </row>
    <row r="73" spans="1:10" ht="13.5" thickBot="1">
      <c r="A73" s="177" t="s">
        <v>419</v>
      </c>
      <c r="B73" s="293"/>
      <c r="C73" s="271">
        <v>299</v>
      </c>
      <c r="D73" s="300">
        <v>299</v>
      </c>
      <c r="E73" s="178">
        <v>299</v>
      </c>
      <c r="F73" s="178">
        <v>299</v>
      </c>
      <c r="G73" s="178">
        <v>299</v>
      </c>
      <c r="H73" s="170"/>
      <c r="I73" s="255"/>
      <c r="J73" s="177" t="s">
        <v>419</v>
      </c>
    </row>
    <row r="74" spans="1:10" ht="13.5" thickBot="1">
      <c r="A74" s="177" t="s">
        <v>420</v>
      </c>
      <c r="B74" s="293"/>
      <c r="C74" s="271">
        <v>299</v>
      </c>
      <c r="D74" s="300">
        <v>299</v>
      </c>
      <c r="E74" s="178">
        <v>299</v>
      </c>
      <c r="F74" s="178">
        <v>299</v>
      </c>
      <c r="G74" s="178">
        <v>299</v>
      </c>
      <c r="H74" s="170"/>
      <c r="I74" s="255"/>
      <c r="J74" s="177" t="s">
        <v>420</v>
      </c>
    </row>
  </sheetData>
  <sheetProtection selectLockedCells="1" selectUnlockedCells="1"/>
  <mergeCells count="2">
    <mergeCell ref="A1:B1"/>
    <mergeCell ref="B33:B39"/>
  </mergeCells>
  <printOptions/>
  <pageMargins left="1.5748031496062993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T.Niki</dc:creator>
  <cp:keywords/>
  <dc:description/>
  <cp:lastModifiedBy>godeadam</cp:lastModifiedBy>
  <cp:lastPrinted>2020-09-14T11:45:58Z</cp:lastPrinted>
  <dcterms:created xsi:type="dcterms:W3CDTF">2015-07-27T09:53:05Z</dcterms:created>
  <dcterms:modified xsi:type="dcterms:W3CDTF">2020-09-15T11:00:01Z</dcterms:modified>
  <cp:category/>
  <cp:version/>
  <cp:contentType/>
  <cp:contentStatus/>
</cp:coreProperties>
</file>