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1625" tabRatio="500" activeTab="2"/>
  </bookViews>
  <sheets>
    <sheet name="Étlap" sheetId="1" r:id="rId1"/>
    <sheet name="Megrendelőlap" sheetId="2" r:id="rId2"/>
    <sheet name="Árak" sheetId="3" r:id="rId3"/>
  </sheets>
  <externalReferences>
    <externalReference r:id="rId6"/>
  </externalReferences>
  <definedNames>
    <definedName name="_xlnm.Print_Titles" localSheetId="0">'Étlap'!$1:$2</definedName>
    <definedName name="_xlnm.Print_Area" localSheetId="2">'Árak'!$A$1:$J$78</definedName>
    <definedName name="_xlnm.Print_Area" localSheetId="0">'Étlap'!$A$1:$M$69</definedName>
    <definedName name="_xlnm.Print_Area" localSheetId="1">'Megrendelőlap'!$A$1:$N$72</definedName>
  </definedNames>
  <calcPr fullCalcOnLoad="1"/>
</workbook>
</file>

<file path=xl/sharedStrings.xml><?xml version="1.0" encoding="utf-8"?>
<sst xmlns="http://schemas.openxmlformats.org/spreadsheetml/2006/main" count="1253" uniqueCount="572">
  <si>
    <t>RE1</t>
  </si>
  <si>
    <t>Reggeli</t>
  </si>
  <si>
    <t>Sajtos pogácsa</t>
  </si>
  <si>
    <t>Fahéjas csiga</t>
  </si>
  <si>
    <t>Kakaós kiskalács</t>
  </si>
  <si>
    <t>Tejfölös pogácsa</t>
  </si>
  <si>
    <t>RE2</t>
  </si>
  <si>
    <t>Hot-dog (pirított hagymás, ketchupos, mustáros)</t>
  </si>
  <si>
    <t xml:space="preserve">Gesztenyés búrkifli </t>
  </si>
  <si>
    <t>Túrós batyu</t>
  </si>
  <si>
    <t>Mogyorókrémes croissant</t>
  </si>
  <si>
    <t>A1</t>
  </si>
  <si>
    <t>Levesek</t>
  </si>
  <si>
    <t>Grízgaluskaleves</t>
  </si>
  <si>
    <r>
      <rPr>
        <b/>
        <sz val="10"/>
        <rFont val="Arial"/>
        <family val="2"/>
      </rPr>
      <t>Lencseleves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</si>
  <si>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Burgonyaleves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</si>
  <si>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t>Hideg tejszínes őszibarackleves *</t>
  </si>
  <si>
    <t>Csontleves finommetélttel</t>
  </si>
  <si>
    <t>A2</t>
  </si>
  <si>
    <t>Erdei gyümölcsleves *</t>
  </si>
  <si>
    <t>Mézes, fahéjas almaleves kandírozott naranccsal, pirított dióval</t>
  </si>
  <si>
    <r>
      <rPr>
        <b/>
        <sz val="10"/>
        <rFont val="Arial"/>
        <family val="2"/>
      </rPr>
      <t>Gombakrémleves, pirított kenyérkockával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</si>
  <si>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t>Trópusi gyümölcsleves  *</t>
  </si>
  <si>
    <t>A3</t>
  </si>
  <si>
    <t>Őrségi vargányakrémleves *</t>
  </si>
  <si>
    <t>Hideg nyári gyümölcsleves *</t>
  </si>
  <si>
    <t>Füstöltsajtos póréhagymaleves, pirított kenyérkockával *</t>
  </si>
  <si>
    <r>
      <rPr>
        <b/>
        <sz val="10"/>
        <rFont val="Arial"/>
        <family val="2"/>
      </rPr>
      <t>Olasz paradicsomleves reszelt sajttal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*</t>
    </r>
  </si>
  <si>
    <t>Kínai zöldségleves (zöldségekkel, gombával, enyhén csípős) *</t>
  </si>
  <si>
    <t>B</t>
  </si>
  <si>
    <t>Húsos levesek</t>
  </si>
  <si>
    <t>Frankfurti leves</t>
  </si>
  <si>
    <t>C</t>
  </si>
  <si>
    <t>Kedvencek</t>
  </si>
  <si>
    <t>Házi túrógombóc édes tejföllel *</t>
  </si>
  <si>
    <t>Juhtúrós sztrapacska szalonnapörccel</t>
  </si>
  <si>
    <t>Bolognai spagetti, reszelt sajt</t>
  </si>
  <si>
    <t>D</t>
  </si>
  <si>
    <t>Hidegkonyhai készitmények</t>
  </si>
  <si>
    <t>Jércesaláta (majonéz, csirkemell, alma, burgonya, tojás)</t>
  </si>
  <si>
    <t>Tormás sonkatekercs majonézes kukoricával</t>
  </si>
  <si>
    <t>Négysajtsaláta almával, zöldborsóval, pirított dióval *</t>
  </si>
  <si>
    <t>Tojássaláta csirkemellsonka csíkokkal (majonézes)</t>
  </si>
  <si>
    <t>E</t>
  </si>
  <si>
    <t>Főzelékek és könnyű zöldségételek</t>
  </si>
  <si>
    <t>Sóskafőzelék, főtt burgonya</t>
  </si>
  <si>
    <t>Tejfölös fehérbabfőzelék</t>
  </si>
  <si>
    <t>Zöldborsófőzelék</t>
  </si>
  <si>
    <t>1. Sertéspörkölt</t>
  </si>
  <si>
    <t>1. Roppanós sült virsli</t>
  </si>
  <si>
    <t>2. Főtt marha</t>
  </si>
  <si>
    <t>2. Kis bécsi szelet</t>
  </si>
  <si>
    <t>F</t>
  </si>
  <si>
    <t>Főzelékek</t>
  </si>
  <si>
    <t>Tejfölös zöldbabfőzelék</t>
  </si>
  <si>
    <t>Kelkáposzta-főzelék</t>
  </si>
  <si>
    <t>Tejfölös burgonyafőzelék</t>
  </si>
  <si>
    <t>Sárgaborsó főzelék</t>
  </si>
  <si>
    <t>1. Vagdalt</t>
  </si>
  <si>
    <t>1. Sertéssült</t>
  </si>
  <si>
    <t>2. Pulykafasírt</t>
  </si>
  <si>
    <t xml:space="preserve">2. Vagdalt </t>
  </si>
  <si>
    <t>G</t>
  </si>
  <si>
    <t>Tészták</t>
  </si>
  <si>
    <t>Spagetti vadas szósszal, reszelt sajt *</t>
  </si>
  <si>
    <t>Káposztás kocka *</t>
  </si>
  <si>
    <t>H1</t>
  </si>
  <si>
    <t>Húsos tészták</t>
  </si>
  <si>
    <t xml:space="preserve">Csirkemell csíkok póréhagymán pirítva, gombás füstöltsajtmártásban, spagetti </t>
  </si>
  <si>
    <t>Krumplis tészta császárszalonnával</t>
  </si>
  <si>
    <t>H2</t>
  </si>
  <si>
    <t>I</t>
  </si>
  <si>
    <t>Főétel</t>
  </si>
  <si>
    <t>J</t>
  </si>
  <si>
    <t>Stefánia vagdalt, burgonyapüré</t>
  </si>
  <si>
    <t>K</t>
  </si>
  <si>
    <t>Marhapörkölt</t>
  </si>
  <si>
    <t>Resztelt máj</t>
  </si>
  <si>
    <t>Borjúpaprikás</t>
  </si>
  <si>
    <t>Gyros (görög fűszerezésű csirkemell csíkok)</t>
  </si>
  <si>
    <t>Sült csirkecomb</t>
  </si>
  <si>
    <t>1. Szarvacska tészta</t>
  </si>
  <si>
    <t>1. Burgonyapüré</t>
  </si>
  <si>
    <t>2. Galuska</t>
  </si>
  <si>
    <t>2. Sós burgonya</t>
  </si>
  <si>
    <t>2. Tojásos galuska</t>
  </si>
  <si>
    <t>2. Pita (2 db), belevaló zöldségek (paprika, paradicsom, uborka, lilahagyma), tzatziki (eredeti görög recept alapján), külön csípős joghurtmártás</t>
  </si>
  <si>
    <t>2. Tört burgonya, párolt káposzta</t>
  </si>
  <si>
    <t>L</t>
  </si>
  <si>
    <t>Szezámmagba forgatott csirkemell rántva</t>
  </si>
  <si>
    <t>Rántott sertésborda</t>
  </si>
  <si>
    <t>Párizsi pulykamell</t>
  </si>
  <si>
    <t>Rántott csirkemell fűszeres bundában</t>
  </si>
  <si>
    <t>1. Baconos tepsis burgonya</t>
  </si>
  <si>
    <t>1. Rizi-bizi</t>
  </si>
  <si>
    <t>2. Párolt zöldségek jázmin rizzsel összeforgatva</t>
  </si>
  <si>
    <t>M</t>
  </si>
  <si>
    <t>Sajttal töltött rántott csirkemell</t>
  </si>
  <si>
    <t>Kijevi pulykamell (fűszeres sajttal töltve)</t>
  </si>
  <si>
    <t>Farmer csirkemell (baconszalonna, reszelt sajt)</t>
  </si>
  <si>
    <t>Lyoni csirkemell (pirított hagymával)</t>
  </si>
  <si>
    <t>Mustárban pácolt rántott sertésborda</t>
  </si>
  <si>
    <t>1. Tejfölös, tepsis burgonya</t>
  </si>
  <si>
    <t>1. Country burgonya</t>
  </si>
  <si>
    <t>1. Hagymás tört burgonya</t>
  </si>
  <si>
    <t>2. Rizi-bizi</t>
  </si>
  <si>
    <t>2. Vegyes köret</t>
  </si>
  <si>
    <t>2. Kukoricás rizs</t>
  </si>
  <si>
    <t>2. Magyaros, tepsis tört burgonya</t>
  </si>
  <si>
    <t>N</t>
  </si>
  <si>
    <t>Erdélyi fatányéros (sertéstarja, kolbász, szalonna), tejfölös, tepsis burgonya</t>
  </si>
  <si>
    <t>Milánói sertésszelet</t>
  </si>
  <si>
    <t>O</t>
  </si>
  <si>
    <t>Ínyencségek 
Laci bácsitól</t>
  </si>
  <si>
    <t>Grillezett sertésborda rántott hagymakarikával</t>
  </si>
  <si>
    <t>Kemencés töltött csirkecombfilé parmezánnal pirítva</t>
  </si>
  <si>
    <t xml:space="preserve">Mustáros tejfölben sült harcsa </t>
  </si>
  <si>
    <t>Magyaróvári sertésborda (sonkával, óvári sajttal és gombával sült sertésszelet)</t>
  </si>
  <si>
    <t>1. Falusi burgonya (tejfölös, füstölt szalonnás, hagymás)</t>
  </si>
  <si>
    <t xml:space="preserve">1. Rizi-bizi </t>
  </si>
  <si>
    <t>1. Vegyes köret</t>
  </si>
  <si>
    <t>1. Jázmin rizs</t>
  </si>
  <si>
    <t>2. Párolt káposzta, tört burgonya</t>
  </si>
  <si>
    <t xml:space="preserve">2. Zöldséges, sajtos rizs </t>
  </si>
  <si>
    <t>2. Velesült burgonya</t>
  </si>
  <si>
    <t>2. Krokettgolyó</t>
  </si>
  <si>
    <t>O3</t>
  </si>
  <si>
    <t>PN</t>
  </si>
  <si>
    <t>P</t>
  </si>
  <si>
    <t>Q</t>
  </si>
  <si>
    <t>R</t>
  </si>
  <si>
    <t>S</t>
  </si>
  <si>
    <t>Desszert</t>
  </si>
  <si>
    <t>Madártej</t>
  </si>
  <si>
    <t>Feketeerdő galuska (csokis piskótás somlói, rumos meggyel)</t>
  </si>
  <si>
    <t>T</t>
  </si>
  <si>
    <t>Sütemények</t>
  </si>
  <si>
    <t>Meggyes kókuszkocka</t>
  </si>
  <si>
    <t>Képviselő fánk</t>
  </si>
  <si>
    <t>Belga csokis krémtúró szelet</t>
  </si>
  <si>
    <t>U</t>
  </si>
  <si>
    <t>Tejszínes csokicsoda</t>
  </si>
  <si>
    <t>Joghurtos málnás krémes</t>
  </si>
  <si>
    <t>V</t>
  </si>
  <si>
    <t>Savanyúság</t>
  </si>
  <si>
    <t>Tejfölös uborkasaláta</t>
  </si>
  <si>
    <t>Vegyestál (almapaprika, csalamádé, csemege uborka, cseresznyepaprika), édesítőszerekkel</t>
  </si>
  <si>
    <t>Paprikás uborkasaláta (enyhén csípős)</t>
  </si>
  <si>
    <t>W</t>
  </si>
  <si>
    <t>Csalamádé</t>
  </si>
  <si>
    <t>Vitaminsaláta, édesítőszerekkel</t>
  </si>
  <si>
    <t>Káposztasaláta, édesítőszerekkel</t>
  </si>
  <si>
    <t>Csípős vegyes vágott, édesítőszerekkel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</si>
  <si>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</si>
  <si>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</si>
  <si>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</si>
  <si>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</si>
  <si>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</si>
  <si>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</si>
  <si>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</si>
  <si>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</si>
  <si>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</si>
  <si>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</si>
  <si>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</si>
  <si>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Sült halszeletek, citrommártás, fűszervajas, párolt zöldségkeverék</t>
  </si>
  <si>
    <t>Z2</t>
  </si>
  <si>
    <t>Friss saláták</t>
  </si>
  <si>
    <t>Bécsi burgonyasaláta csirkemell csíkokkal (burgonya, lilahagyma, snidling, zellerlevél, tartár)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</si>
  <si>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</si>
  <si>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</si>
  <si>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</si>
  <si>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</si>
  <si>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</si>
  <si>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</si>
  <si>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</si>
  <si>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</si>
  <si>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</si>
  <si>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Fokhagymás, sajtos töltött gombafejek kemencében sütve, kukoricás rizs *</t>
  </si>
  <si>
    <t>Z8</t>
  </si>
  <si>
    <t>Kismama ételek</t>
  </si>
  <si>
    <t>Sült kacsamáj pikáns sütőtöksalátával (sárgarépa, rukkola, jégsaláta, zöldcitromos-mézes öntettel)</t>
  </si>
  <si>
    <t>Z9</t>
  </si>
  <si>
    <t>Z10</t>
  </si>
  <si>
    <t>Dia desszert</t>
  </si>
  <si>
    <t>ZX</t>
  </si>
  <si>
    <t>Búzacsírás teljes kiörlésű cipó</t>
  </si>
  <si>
    <t>Z11</t>
  </si>
  <si>
    <t>Ebéd</t>
  </si>
  <si>
    <t>Olaszos csirkemell (fűszerezett paradicsommal, sajttal megsütve), fűszervajas, tepsis zöldségkeverék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</si>
  <si>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</si>
  <si>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</si>
  <si>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</si>
  <si>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</si>
  <si>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</si>
  <si>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</si>
  <si>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</si>
  <si>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</si>
  <si>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</si>
  <si>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</si>
  <si>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</si>
  <si>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</si>
  <si>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</si>
  <si>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</si>
  <si>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</si>
  <si>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</si>
  <si>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</si>
  <si>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</si>
  <si>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</si>
  <si>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</si>
  <si>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</si>
  <si>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</si>
  <si>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</si>
  <si>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Extra menü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</si>
  <si>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</si>
  <si>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</si>
  <si>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</si>
  <si>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</si>
  <si>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</si>
  <si>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</si>
  <si>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</si>
  <si>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Pn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</si>
  <si>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</si>
  <si>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* jelölésű ételeinket vegetáriánusok
is fogyaszthatják</t>
  </si>
  <si>
    <t>Tárkonyos pulykaraguleves</t>
  </si>
  <si>
    <t>Tyúkleves csigatésztával (mellével és szárnyával)</t>
  </si>
  <si>
    <t>Húsos, rakott kelkáposzta</t>
  </si>
  <si>
    <t>1. Csőben sült karfiol, reszelt sajt *</t>
  </si>
  <si>
    <t>1. Fokhagymás csirkefalatok</t>
  </si>
  <si>
    <t>2. Sertéspörkölt</t>
  </si>
  <si>
    <t>2. Roston csirkefalatok</t>
  </si>
  <si>
    <t>Tojásos rakott burgonya *</t>
  </si>
  <si>
    <t>1. Tarhonya</t>
  </si>
  <si>
    <t>1.Zöldséges jázmin rizs</t>
  </si>
  <si>
    <t>1. Kukoricás jázmin rizs</t>
  </si>
  <si>
    <t>Zeus saláta sült csirkemellel (mozzarellával kemencében sült csirkemell, mediterrán zöldségek, olívabogyó, tzatziki)</t>
  </si>
  <si>
    <t>Pulykasült görög pásztor módra (oregánóval, majorannával fűszerezett pulykamell), kecskesajtos, spenótos, enyhén kapros tejszínmártás, olívás barnarizs</t>
  </si>
  <si>
    <t>Rózsaborsos csirkemell csíkozva, pünkösdi saláta (jégsaláta, uborka, alma, pritaminpaprika, sajt snidling), zöldfűszeres joghurtmártás</t>
  </si>
  <si>
    <t>Lazacos Cézár saláta (jégsaláta, lazac, paradicsom, uborka, olívaolajos öntet, tartármártás, reszelt sajt, pirított kenyérkocka)</t>
  </si>
  <si>
    <t>Csirkemell szeletek vadas mártással, édesítőszerekkel, durum pennével</t>
  </si>
  <si>
    <t xml:space="preserve">Íjász hús (saslik sörtésztában sütve),
grillezett zöldség-bőség tál (paprika, édes kukorica, apró gomba, bébirépa, sült hagyma) </t>
  </si>
  <si>
    <t>Bakonyi csirkemelltokány (frissfölös, gombás), fűszervajas párolt zöldségek</t>
  </si>
  <si>
    <t>Tyúkleves csigatésztával, Csőben sült karfiol, reszelt sajt</t>
  </si>
  <si>
    <t>Tavaszi csirkemell rizottó (jázmin rizsből), reszelt sajt</t>
  </si>
  <si>
    <t>Grill csirkemell (pác: joghurt, olívaolaj, bazsalikom, koriander, fokhagyma), vajas-petrezselymes sárgarépa- karikák jázmin rizzsel összeforgatva</t>
  </si>
  <si>
    <t>Padlizsánkrémmel töltött palacsinta rántva, pirított kuszkusszal, tartármártással *</t>
  </si>
  <si>
    <t>Aszalt szilvával, sajttal sült pulykamell rizses, vajas kukoricával</t>
  </si>
  <si>
    <t>Pizzás rúd</t>
  </si>
  <si>
    <t xml:space="preserve">Vaníliás croissant </t>
  </si>
  <si>
    <t xml:space="preserve">Sertéspörkölt, vajas galuska </t>
  </si>
  <si>
    <t xml:space="preserve">1. Főtt tojás * </t>
  </si>
  <si>
    <t>Brokkolifőzelék</t>
  </si>
  <si>
    <t>1. Gombaropogós *</t>
  </si>
  <si>
    <t>Tárkonyos pulykaraguleves, Marhapörkölt, tarhonya, Csalamádé</t>
  </si>
  <si>
    <t>Meggyes-mákos lepény</t>
  </si>
  <si>
    <t>Szezámmagba forgatott csirkemell rántva, burgonyapüré,
Madártej</t>
  </si>
  <si>
    <t>Burgonyaleves,
Csirke nuggets, sült burgonya</t>
  </si>
  <si>
    <t>Vaslapon sült pulykamell csíkozva, tavaszi szivárványsaláta (paradicsom, sárga és piros pritaminpaprika, kukorica, jégsaláta), mogyorós,baconos, tejfölös öntet</t>
  </si>
  <si>
    <t>Pisztáciás krémsajttal töltött rántott csirkemell, zöld ropogós salátakörettel (jégsaláta, sárgarépa, zeller, kígyóuborka)</t>
  </si>
  <si>
    <t xml:space="preserve">Sajtos brokkolival töltött rántott csirkemell, burgonyapüré * </t>
  </si>
  <si>
    <t>TVE1</t>
  </si>
  <si>
    <t>TV2</t>
  </si>
  <si>
    <t>TV3</t>
  </si>
  <si>
    <t>TV4</t>
  </si>
  <si>
    <t>TVE5</t>
  </si>
  <si>
    <t>TVE6</t>
  </si>
  <si>
    <t>Négysajttal töltött rántott sertésborda, rizi-bizi</t>
  </si>
  <si>
    <t>Nutellás banánnal töltött palacsinta, tejszínmártás</t>
  </si>
  <si>
    <t>Nyugdíjas</t>
  </si>
  <si>
    <t xml:space="preserve">Menü </t>
  </si>
  <si>
    <t>Menü</t>
  </si>
  <si>
    <t>Balázsfit</t>
  </si>
  <si>
    <t>Office menü</t>
  </si>
  <si>
    <t>Búzacsírás teljes kiőrlésű cipó</t>
  </si>
  <si>
    <t>Vega-vegán leves</t>
  </si>
  <si>
    <t>Vegetáriánus ételek</t>
  </si>
  <si>
    <t>Vegán ételek</t>
  </si>
  <si>
    <t>SU1</t>
  </si>
  <si>
    <t>SU2</t>
  </si>
  <si>
    <t>2. Grillezett burgonya, fokhagymás tejföl *</t>
  </si>
  <si>
    <t>Füstöltsajtos póréhagymaleves, Kelkáposzta-főzelék, roston csirkefalatok</t>
  </si>
  <si>
    <t>Babfőzelék, sertéspörkölt, édesítőszerekkel</t>
  </si>
  <si>
    <t>Roston sült csirkemell szeletek, majonézes kukoricasaláta, édesítőszerekkel</t>
  </si>
  <si>
    <t>Zöldborsós csirkeraguleves</t>
  </si>
  <si>
    <t>Rántott gomba, párolt rizs, tartármártás, édesítőszerekkel *</t>
  </si>
  <si>
    <t>Chilis bab, reszelt sajt</t>
  </si>
  <si>
    <t>Paradicsomleves mozzarellával, édesítőszerekkel *</t>
  </si>
  <si>
    <t>Sonkás rakott karfiol, sajtmártással</t>
  </si>
  <si>
    <t>Rántott csirkecomb, rizi-bizi</t>
  </si>
  <si>
    <t>Tejszínes barackleves, édesítőszerekkel  *</t>
  </si>
  <si>
    <t>Tökfőzelék, édesítőszerekkel, sült csirkecomb</t>
  </si>
  <si>
    <t>Eredeti brassói aprópecsenye</t>
  </si>
  <si>
    <t>Olaszos csirkemell (paradicsomkarikákkal, sajttal sütve), zsályás roston zöldségek</t>
  </si>
  <si>
    <t>Négysajtkrémleves, édesítőszerekkel, pirított baconnel</t>
  </si>
  <si>
    <t>Gundel palacsinta, édesítőszerekkel *</t>
  </si>
  <si>
    <t>Sült csirkemell csíkozva, párolt alma és körte, édesítőszerekkel, pirított dió</t>
  </si>
  <si>
    <t>Sajttal töltött rántott sertésborda, petrezselymes burgonya</t>
  </si>
  <si>
    <t>Brownie, édesítőszerrel</t>
  </si>
  <si>
    <t>Répatorta citromos krémmel, édesítőszerekkel</t>
  </si>
  <si>
    <t>Kókuszgolyó, édesítőszerrel</t>
  </si>
  <si>
    <t>Butter chicken - Vajas csirke, zöldséges indiai basmati rizs</t>
  </si>
  <si>
    <t>Zöldséges, paradicsomos lasagne * [F]</t>
  </si>
  <si>
    <t>Spárgás csirkemell sajttal kemencében sütve, spenótos jázmin rizs</t>
  </si>
  <si>
    <t>Mascarpone krémsajtleves pirított kiflikarikákkal *</t>
  </si>
  <si>
    <t xml:space="preserve">Bableves füstölt tarjával </t>
  </si>
  <si>
    <t>"Férfi embörnek való" (fokhagymás sertés aprópecsenye kolbászos, szalonnás, zöldborsós, gombás, lecsós raguval, pirított burgonyával tálalva)</t>
  </si>
  <si>
    <t>ZR1</t>
  </si>
  <si>
    <t>ZR2</t>
  </si>
  <si>
    <t>ZR3</t>
  </si>
  <si>
    <t>ZR4</t>
  </si>
  <si>
    <t>ZR5</t>
  </si>
  <si>
    <t>ZR6</t>
  </si>
  <si>
    <t>ZR7</t>
  </si>
  <si>
    <t>ZR8</t>
  </si>
  <si>
    <t>Paradicsomleves, édesítőszerekke, mozzarellával, Sonkás rakott karfiol, sajtmártással</t>
  </si>
  <si>
    <t>Tejszínes barackleves, édesítőszerekkel, Tökfőzelék, édesítőszerekkel, sült csirkecomb</t>
  </si>
  <si>
    <t>Hideg nyári gyümölcsleves,
Milánói makaróni, reszelt sajt</t>
  </si>
  <si>
    <t>Pékáru</t>
  </si>
  <si>
    <t>NF1</t>
  </si>
  <si>
    <t>NF2</t>
  </si>
  <si>
    <t>NF3</t>
  </si>
  <si>
    <t>NF4</t>
  </si>
  <si>
    <t>NF5</t>
  </si>
  <si>
    <t>NF6</t>
  </si>
  <si>
    <t>NF7</t>
  </si>
  <si>
    <t>NF8</t>
  </si>
  <si>
    <t>Sulidő 1</t>
  </si>
  <si>
    <t>Sulidő 2</t>
  </si>
  <si>
    <t>leves</t>
  </si>
  <si>
    <t>főétel</t>
  </si>
  <si>
    <t>menü</t>
  </si>
  <si>
    <t>Dessert</t>
  </si>
  <si>
    <t>Z12</t>
  </si>
  <si>
    <t>Coca-Cola 0,33 l</t>
  </si>
  <si>
    <t>Fanta narancs 0,33 l</t>
  </si>
  <si>
    <t>Coca-Cola light, édesítőszerekkel 0,33 l</t>
  </si>
  <si>
    <t>Coca-Cola zero, édesítőszerekkel 0,33 l</t>
  </si>
  <si>
    <t>Cappy narancs 100% 0,33 l</t>
  </si>
  <si>
    <t>Nestea citrom, cukorral és édesítőszerekkel 0,5 l</t>
  </si>
  <si>
    <t>Nestea őszibarack, cukorral és édesítőszerekkel 0,5 l</t>
  </si>
  <si>
    <t xml:space="preserve">Z all day Menü </t>
  </si>
  <si>
    <t>Koreai gulyás marhahússal, üvegtésztával (bambuszrügyes gazdag marhahúsleves, tofuval, üvegtésztával) (enyhén csípős) 605</t>
  </si>
  <si>
    <t xml:space="preserve">Vargabéles * 905 </t>
  </si>
  <si>
    <t xml:space="preserve">Mákos tészta * 795 </t>
  </si>
  <si>
    <t xml:space="preserve">Rántott vegyes sajttál (camembert, mozzarella és trappista sajt) </t>
  </si>
  <si>
    <t>Roston pulykamell szeletek, baconos sajtmártással</t>
  </si>
  <si>
    <t xml:space="preserve">Töltött csirkecomb, burgonyapüré, vajban párolt spárga </t>
  </si>
  <si>
    <t xml:space="preserve">Kakukkfüves, fokhagymás pulykamell kockák, kuszkusz gombával, zöldbabbal összeforgatva </t>
  </si>
  <si>
    <t>Vaníliás ízű profiterol csokis ízű öntettel, édesítőszerrel</t>
  </si>
  <si>
    <t xml:space="preserve">1.Kukoricás rizs </t>
  </si>
  <si>
    <t xml:space="preserve">2. Vajas-petrezselymes burgonya </t>
  </si>
  <si>
    <t xml:space="preserve">Puncs szelet </t>
  </si>
  <si>
    <t xml:space="preserve">Uborkasaláta </t>
  </si>
  <si>
    <t xml:space="preserve">Csirke brassói aprópecsenye reszelt sajttal  </t>
  </si>
  <si>
    <t xml:space="preserve">Sólet füstölt tarjával </t>
  </si>
  <si>
    <t xml:space="preserve">Csontleves finommetélttel, Borsostokány, galuska </t>
  </si>
  <si>
    <t>09.30. Hétfő</t>
  </si>
  <si>
    <t>10.01. Kedd</t>
  </si>
  <si>
    <t>10.02. Szerda</t>
  </si>
  <si>
    <t>10.03. Csütörtök</t>
  </si>
  <si>
    <t>10.04. Péntek</t>
  </si>
  <si>
    <t>10.05. Szombat</t>
  </si>
  <si>
    <t>10.06. Vasárnap</t>
  </si>
  <si>
    <t xml:space="preserve">Csemege uborka, édesítőszerrel </t>
  </si>
  <si>
    <t>Borsostokány, galuska</t>
  </si>
  <si>
    <t xml:space="preserve">1. Párolt rizs, tartármártás * </t>
  </si>
  <si>
    <t xml:space="preserve">2. Jázmin rizs, áfonyaszósz * </t>
  </si>
  <si>
    <t>2. Francia rizs (sárgarépával, zöldborsóval és kukoricával összeforgatva)</t>
  </si>
  <si>
    <t xml:space="preserve">Aranygaluska vaníliaöntettel  </t>
  </si>
  <si>
    <t>Citromos mignon</t>
  </si>
  <si>
    <t xml:space="preserve">Natúr csirkemell, kukoricás jázmin rizs, Almakompót </t>
  </si>
  <si>
    <t>Tárkonyos pulykaraguleves, Túróval töltött nudli édes, fahéjas morzsával,
Vörösáfonyás, málnás élőflórás sovány joghurt édesítőszerekkel</t>
  </si>
  <si>
    <t>T1</t>
  </si>
  <si>
    <t>T2</t>
  </si>
  <si>
    <t>T3</t>
  </si>
  <si>
    <t>W1</t>
  </si>
  <si>
    <t>W2</t>
  </si>
  <si>
    <t>NF9</t>
  </si>
  <si>
    <t>NF10</t>
  </si>
  <si>
    <t>HELL ENERGY COFFEE LATTE</t>
  </si>
  <si>
    <t>HELL ENERGY COFFEE SLIM LATTE</t>
  </si>
  <si>
    <t>Hell Focus</t>
  </si>
  <si>
    <t>Full Day Menü</t>
  </si>
  <si>
    <t xml:space="preserve">Vajban sült harcsafilé, garnélás, spárgás tejszínmártással, jázmin rizzsel </t>
  </si>
  <si>
    <t xml:space="preserve">Rodoszi zsebes (pulykamell fetasajttal, paprikával,  lilahagymával és olívabogyóval töltve), pritaminpaprikás jázmin rizs </t>
  </si>
  <si>
    <t>2. Csirkepörkölt</t>
  </si>
  <si>
    <t xml:space="preserve">Grízes tészta baracklekvárral * </t>
  </si>
  <si>
    <t xml:space="preserve">Sült vaddisznó Toldi módra (sült vaddisznó szeletelve háromhagymás gombamártással), magyaros tört burgonyával </t>
  </si>
  <si>
    <t xml:space="preserve">Lencseleves, 
Káposztás kocka </t>
  </si>
  <si>
    <t xml:space="preserve">Burgonyaleves, 
Tejfölös fehérbabfőzelék, sertéspörkölt </t>
  </si>
  <si>
    <t>Grízgaluskaleves, 
Tavaszi csirkemell rizottó, reszelt sajt</t>
  </si>
  <si>
    <t>Lencseleves, 
Káposztás kocka</t>
  </si>
  <si>
    <t>Burgonyaleves, 
Tejfölös fehérbabfőzelék, sertéspörkölt</t>
  </si>
  <si>
    <t>Lencseleves, 
Resztelt máj, sós burgonya</t>
  </si>
  <si>
    <t>Trópusi gyümölcsleves, 
Húsos, rakott kelkáposzta</t>
  </si>
  <si>
    <t>Füstöltsajtos póréhagymaleves, pir. kenyérkockával, 
"Férfi embörnek való", Joghurtos, málnás krémes</t>
  </si>
  <si>
    <t>Kínai zöldségleves, 
Sült csirkecomb, burgonyapüré, Meggyes-mákos lepény</t>
  </si>
  <si>
    <t xml:space="preserve">Káposztás rétes </t>
  </si>
  <si>
    <t>Túrós-vaníliás rétes</t>
  </si>
  <si>
    <t>Málnás rétes</t>
  </si>
  <si>
    <t>Hideg tejszínes őszibarackleves,
Tejfölös burgonyafőzelék, pulykafasírt,
Alma</t>
  </si>
  <si>
    <t>Bolognai spagetti, reszelt sajt,
Belga csokis krémtúró szelet,
Alma</t>
  </si>
  <si>
    <t>Csontleves finommetélttel,
Grillezett csirkemell, krokettgolyó, ketchup</t>
  </si>
  <si>
    <t>Zöldborsófőzelék, kis bécsi szelet, 
Pisztácia puding pirított mandulával</t>
  </si>
  <si>
    <t>Házi túrógombóc, fahéjas tejfölmártás, édesítőszerekkel</t>
  </si>
  <si>
    <t xml:space="preserve">Füstölt sajtos csirkemell, párolt alma, burgonyapüré </t>
  </si>
  <si>
    <t>Rántott halszeletek, mediterrán zöldségkeverék (paradicsom, uborka, pritaminpaprika, jégsaláta, salátahagyma, kukorica)</t>
  </si>
  <si>
    <t xml:space="preserve">Dijoni rakott csirkemell (mustárban érlelt csirkemell pritaminpaprikával, lilahagymával, baconnel és camemberttel pirosra sütve), zöldséges barnarizs </t>
  </si>
  <si>
    <t>Erdei gyümölcsleves, 
Tavaszi csirkemell rizottó, reszelt sajt</t>
  </si>
  <si>
    <t>Lencseleves, 
Zeus saláta sült csirkemellel</t>
  </si>
  <si>
    <t>Burgonyaleves, 
Kakukkfüves, fokhagymás pulykamell kockák, kuszkusz gombával, zöldbabbal összeforgatva</t>
  </si>
  <si>
    <t>Brokkolirózsák párizsi bundában, zöldséges jázmin rizs</t>
  </si>
  <si>
    <t>Bácskai rizses gomba * [F]</t>
  </si>
  <si>
    <t>Pisztáciás krémsajttal töltött rántott csirkemell, zöld ropogós salátakörettel</t>
  </si>
  <si>
    <t xml:space="preserve">Olaszos csirkemell, fűszervajas, tepsisi zöldségkeverék </t>
  </si>
  <si>
    <t xml:space="preserve">Sóskafőzelék, főtt tojás </t>
  </si>
  <si>
    <t xml:space="preserve">Tárkonyos pulykaraguleves </t>
  </si>
  <si>
    <t>Vaniliás ízű profiterol csokis ízű öntettel, édesítőszerrel</t>
  </si>
  <si>
    <t xml:space="preserve">Resztelt máj, rizi-bizi </t>
  </si>
  <si>
    <t>Zeusz saláta sült csirkemellel, tzatziki</t>
  </si>
  <si>
    <t>Frankfurtileves</t>
  </si>
  <si>
    <t xml:space="preserve">Sült halszeletek, citrommártás, fűszervajas, párolt zöldségkeverék </t>
  </si>
  <si>
    <t xml:space="preserve">Rózsaborsos csirkemell csíkozva,pünkösdi saláta, zöldfűszeres joghurtmártás </t>
  </si>
  <si>
    <t xml:space="preserve">Csőben sült karfiol, reszelt sajt </t>
  </si>
  <si>
    <t>Rántott halszeletek, mediterrán zöldségkeverék</t>
  </si>
  <si>
    <t>Sült kacsamáj pikáns sütőtöksalátával</t>
  </si>
  <si>
    <t xml:space="preserve">Sült csirkecomb, párolt káposzta </t>
  </si>
  <si>
    <t xml:space="preserve">Kínai zöldségleves </t>
  </si>
  <si>
    <t>Brokkolifőzelék, csirkepörkölt</t>
  </si>
  <si>
    <t xml:space="preserve">Pulykasült görög pásztor módra, kecskesajtos spenótos, enyhén kapros tejszínmártás, olívás barnarizs </t>
  </si>
  <si>
    <t xml:space="preserve">Húsos, rakott kelkáposzta </t>
  </si>
  <si>
    <t>Olasz tészták</t>
  </si>
  <si>
    <t>Olasz penne tészta csirkemell falatokkal és fokhagymás, paprikás, lilahagymás, fűszeres paradicsommártással, reszelt parmezán</t>
  </si>
  <si>
    <t xml:space="preserve">1. Párolt rizs, tartármártás* </t>
  </si>
  <si>
    <t xml:space="preserve">Nyári gnocchi (medvehagyma, zöldborsó, ricotta, csirkemellcsíkokkal), parmezán sajttal  </t>
  </si>
  <si>
    <t>2. Mini fasírtgolyók</t>
  </si>
  <si>
    <t xml:space="preserve">Maccheroni alla funghi di Pollo (olasz makaróni tészta tejszínes, gomba mártás roston csirkemell falatokkal), parmezán sajt </t>
  </si>
  <si>
    <t xml:space="preserve">Olasz penne tészta füstölt lazaccal, rukkolával, tejszínes parmezános mártással  </t>
  </si>
  <si>
    <t>Spaghetti Barcelona (sonkás, kolbászos, baconos, paradicsomos raguval)</t>
  </si>
  <si>
    <t>Cotto sonkasaláta (jégsaláta, sonka, tojás, mozzarella, olívaolajos öntet, tartár)</t>
  </si>
  <si>
    <t>Apacs karaj (bacon, tükörtojás, fokhagyma), roston zöldségek (bébirépa, gomba, hagyma, kelkáposzta)[F]</t>
  </si>
  <si>
    <t xml:space="preserve">Cheddar sajtos tejfölben sült csirkemell szeletek, wokos sült zöldségek (paprika, cukkini, hüvelyes zöldborsó, sárgarépa) [F] </t>
  </si>
  <si>
    <t xml:space="preserve">Cotto sonkasaláta </t>
  </si>
  <si>
    <t>Csokis ízű torta, édesítőszerekkel</t>
  </si>
  <si>
    <t>Kakaós-banános muffin, édesítőszerekkel</t>
  </si>
  <si>
    <t xml:space="preserve">Majonézes burgonyasaláta, fűszeres csirkemell csíkokkal </t>
  </si>
  <si>
    <t xml:space="preserve">Csőben sült sonkás makaróni, reszelt sajt </t>
  </si>
  <si>
    <t xml:space="preserve">Rántott mozzarella mandulás bundában, párolt rizs, tartármártás *  </t>
  </si>
  <si>
    <t>Grízgaluskaleves, 
Csirkemell csíkok póréhagymán pirítva, gombás füstöltsajt-mártásban, spagetti</t>
  </si>
  <si>
    <t>Csontleves finommetélttel, Húsos, rakott kelkáposzta</t>
  </si>
  <si>
    <t xml:space="preserve">Mangós rétes </t>
  </si>
  <si>
    <t>Túrógombóc torta</t>
  </si>
  <si>
    <t xml:space="preserve">Ecetes kisdinnye, édesítőszerrel </t>
  </si>
  <si>
    <t>Csirkemell csíkok póréhagymán pirítva, gombás füstöltsajt-mártásban, spagetti, Túrógombóc torta,
Vörösáfonyás, málnás élőflórás sovány joghurt édesítőszerekkel</t>
  </si>
  <si>
    <t xml:space="preserve">Csontleves finommetélttel, Grill csirkemell (pác: joghurt, olívaolaj, bazsalikom, koriander, fokhagyma),  vajas-petrezselymes sárgarépa karikák jázmin rizzsel összeforgatva </t>
  </si>
  <si>
    <t xml:space="preserve">Fűszeres paradicsommártásban sült csirkemell falatok, édesítőszerekkel, olívás, pritaminpaprikás rizs [F] </t>
  </si>
  <si>
    <t>Kakukkfüves, fokhagymás pulykamell kockák, kuszkusz gombával, zöldbabbal összeforgatva</t>
  </si>
  <si>
    <t xml:space="preserve">Tojássaláta csirkemellsonka csíkokkal (majonézes) </t>
  </si>
  <si>
    <t xml:space="preserve">Bakonyi csirkemelltokány (frissfölös, gombás), fűszervajas párolt zöldségek </t>
  </si>
  <si>
    <t>Grill csirkemell (pác: joghurt, olívaolaj, bazsalikom, koriander, fokhagyma),  vajas-petrezselymes sárgarépa karikák jázmin rizzsel összeforgatva</t>
  </si>
  <si>
    <t>Bajor sült kolbászkák, vegyes sült burgonya</t>
  </si>
  <si>
    <t>H3</t>
  </si>
  <si>
    <t>Tortilla</t>
  </si>
  <si>
    <t>NF11</t>
  </si>
  <si>
    <t>Tonhalas chimichanga paradicsomos zöldségraguval, tejföl reszelt sajt, salsa szósz</t>
  </si>
  <si>
    <t xml:space="preserve">Húsos, gombás lasagne reszelt sajttal </t>
  </si>
  <si>
    <t xml:space="preserve">2. Tejszínes hagymás sült burgonya </t>
  </si>
  <si>
    <t>Gombakrémleves, pirított kenyérkockával, 
Gyros csirkemell csíkok, zöldséges jázmin rizs</t>
  </si>
  <si>
    <t xml:space="preserve">Gombakrémleves, pirított kenyérkockával,
 Mákos tészta </t>
  </si>
  <si>
    <t xml:space="preserve">Gombakrémleves, pirított kenyérkockával, 
Mákos tészta </t>
  </si>
  <si>
    <t>Hideg nyári gyümölcsleves, Csőben sült sonkás makaróni, reszelt sajt,,
Tejszínes csokicsoda</t>
  </si>
  <si>
    <t>Háztáji túrógombóc vaníliás morzsával, édes tejföllel</t>
  </si>
  <si>
    <t>Magvakkal roston sült pulykamell csíkok, színes, roppanós, sült zöldségek (pritaminpaprika, kelkáposzta, bébirépa)</t>
  </si>
  <si>
    <t xml:space="preserve">Csirkemell sonkával, sajttal kemencében sütve, parajos, édesburgonyás püré </t>
  </si>
  <si>
    <t xml:space="preserve">Kakaós retro piskóta vaníliás ízű öntettel, édesítőszerekkel </t>
  </si>
  <si>
    <t xml:space="preserve">Magvakkal roston sült pulykamell csíkok, színes, roppanós, sült zöldségek </t>
  </si>
  <si>
    <t xml:space="preserve">Kakaós retro piskóta vaníliás ízű öntettel, édesítőszerekkel  </t>
  </si>
  <si>
    <t>Csirkemell sonkával, sajttal kemencében sütve, parajos, édesburgonyás püré</t>
  </si>
  <si>
    <t>XIXO COLA, cukorral és édesítőszerrel</t>
  </si>
  <si>
    <t>XIXO COLA ZERO, édesítőszerekkel</t>
  </si>
  <si>
    <t>XIXO Mangóízű zöld tea Zero, édesítőszerekkel</t>
  </si>
  <si>
    <t>XIXO citrusos ízű zöld tea Zero, édesítőszerekkel</t>
  </si>
  <si>
    <t>Swiss DeLaVie Kids, cukorral és édesítőszerrel</t>
  </si>
  <si>
    <t>Swiss Fizzy Vitamin Drink, cukorral és édesítőszerekkel</t>
  </si>
  <si>
    <t>Swiss DeLaVie Zero 1000C+D, édesítőszerekkel</t>
  </si>
  <si>
    <t>Hell Classic, cukorral</t>
  </si>
  <si>
    <t>Hell Zero, édesítőszerekkel</t>
  </si>
  <si>
    <t>Hell Energy Coffee Slim Latte, édesítőszerekkel</t>
  </si>
  <si>
    <t>Hell Energy Coffee Coconut, cukorral</t>
  </si>
  <si>
    <t>Hagymás rostélyos, tört burgonya</t>
  </si>
  <si>
    <t>Amerikai barackos pite, édesítőszerekkel</t>
  </si>
  <si>
    <t>Kaliforniai burrito (marhahúsos, avokádós, sajtos, sült burgonyás), sajtszósszal</t>
  </si>
  <si>
    <t>Indonéz húsos kebab (darált marhahússal, keleti fűszerezésű zöldségekkel, korianderes, mentás mártogatóval)</t>
  </si>
  <si>
    <t xml:space="preserve">Fajitas de la casa (sertéshúsos, fűszeres, zöldséges raguval) babpürével és sajttal sütve, jalapeno paprikával </t>
  </si>
  <si>
    <t>ZT</t>
  </si>
  <si>
    <t>Joghurtos csirkés wrap színes zöldségekkel egybeforgatva</t>
  </si>
  <si>
    <t>34. hét</t>
  </si>
  <si>
    <t>08.22. Hétfő</t>
  </si>
  <si>
    <t>08.24. Szerda</t>
  </si>
  <si>
    <t>08.23. Kedd</t>
  </si>
  <si>
    <t>08.25.  Csütörtök</t>
  </si>
  <si>
    <t>08.26. Péntek</t>
  </si>
  <si>
    <t>08.27. Szombat</t>
  </si>
  <si>
    <t>08.28. Vasárnap</t>
  </si>
  <si>
    <t xml:space="preserve">08.27. Szombat </t>
  </si>
  <si>
    <t>Rántott padlizsán szezámmagos bundában</t>
  </si>
  <si>
    <t xml:space="preserve">Spaghetti Aglio e Olio (olívás, fokhagymás spagetti, koktélrákkal)  </t>
  </si>
  <si>
    <t xml:space="preserve"> Virslis lecsó (egész virlsi) [F] </t>
  </si>
  <si>
    <t xml:space="preserve">Petrezselymes újburgonya  </t>
  </si>
  <si>
    <t>Petrezselymes parázsburgonya</t>
  </si>
  <si>
    <t xml:space="preserve">Mango-Lime-mal grillezett csirkemell falatok, fűszeres, szójaszószos, zöldségszalmás párolt rizzsel [F] </t>
  </si>
  <si>
    <t>Olasz paradicsomleves reszelt sajttal, Magyaróvári sertésborda, velesült burgonya, Tejszínes gesztenye kocka</t>
  </si>
  <si>
    <t xml:space="preserve">Cseresznyés rétes  </t>
  </si>
  <si>
    <t xml:space="preserve">Tejszínes gesztenye kocka </t>
  </si>
  <si>
    <t>Zúzapörkölt, gluténmentes galuska</t>
  </si>
  <si>
    <t xml:space="preserve">Francia rakott burgonya * </t>
  </si>
  <si>
    <t xml:space="preserve">Rántott halszeletek, burgonyapüré </t>
  </si>
  <si>
    <t>Kókuszos madártej, édesítőszerrel</t>
  </si>
  <si>
    <r>
      <t xml:space="preserve">Házi gulyásleves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csipetkével</t>
    </r>
  </si>
  <si>
    <r>
      <t xml:space="preserve">Carbonara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spagetti, r. sajt</t>
    </r>
  </si>
  <si>
    <r>
      <t xml:space="preserve">Baconos, marhahúsos rakott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tészta sajttal és paradicsomkarikákkal sütve</t>
    </r>
  </si>
  <si>
    <r>
      <t xml:space="preserve">Hortobágyi húsos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tészta  (csirkemelles, paprikás raguval), sok tejföllel</t>
    </r>
  </si>
  <si>
    <r>
      <t xml:space="preserve">Milánói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spagetti, édesítőszerekkel, reszelt sajt </t>
    </r>
  </si>
  <si>
    <r>
      <t xml:space="preserve">Csirkepörkölt,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szarvacska tésztával</t>
    </r>
  </si>
  <si>
    <r>
      <t xml:space="preserve">Vadas pulykatokány, édesítőszerekkel,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spagetti</t>
    </r>
  </si>
  <si>
    <r>
      <t xml:space="preserve">Tökmagos húsgombócok rusztikus paradicsommártással, édesítőszerekkel,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spagetti</t>
    </r>
  </si>
  <si>
    <r>
      <t xml:space="preserve">Házi gulyásleves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csipetkével, Roston sült csirkemell szeletek, majonézes kukoricasaláta, édesítőszerekkel</t>
    </r>
  </si>
  <si>
    <r>
      <t xml:space="preserve">Zöldborsós csirkeraguleves, Csirkepörkölt, </t>
    </r>
    <r>
      <rPr>
        <b/>
        <sz val="10"/>
        <color indexed="10"/>
        <rFont val="Arial"/>
        <family val="2"/>
      </rPr>
      <t>gluténmentes</t>
    </r>
    <r>
      <rPr>
        <b/>
        <sz val="10"/>
        <color indexed="8"/>
        <rFont val="Arial"/>
        <family val="2"/>
      </rPr>
      <t xml:space="preserve"> szarvacska tésztával</t>
    </r>
  </si>
  <si>
    <r>
      <t xml:space="preserve">Milánói </t>
    </r>
    <r>
      <rPr>
        <b/>
        <sz val="10"/>
        <color indexed="10"/>
        <rFont val="Arial"/>
        <family val="2"/>
      </rPr>
      <t>gluténmentes</t>
    </r>
    <r>
      <rPr>
        <b/>
        <sz val="10"/>
        <rFont val="Arial"/>
        <family val="2"/>
      </rPr>
      <t xml:space="preserve"> spagetti, édesítőszerekkel, reszelt sajt, </t>
    </r>
    <r>
      <rPr>
        <b/>
        <sz val="10"/>
        <color indexed="14"/>
        <rFont val="Arial"/>
        <family val="2"/>
      </rPr>
      <t>Brownie, édesítőszerrel</t>
    </r>
  </si>
  <si>
    <t xml:space="preserve">Indonéz húsos tortilla (darált marhahússal, keleti fűszerezésű zöldségekkel, korianderes, mentás mártogatóval) [F] </t>
  </si>
  <si>
    <t xml:space="preserve">Fajitas de la casa (sertéshúsos, fűszeres, zöldséges raguval) babpürével és sajttal sütve, jalapeno paprikával [F] </t>
  </si>
  <si>
    <t xml:space="preserve">Joghurtos csirkés wrap színes  zöldségekkel egybeforgatva [F] </t>
  </si>
  <si>
    <t xml:space="preserve">Tonhalas chimichanga paradicsomos zöldségraguval, tejföl reszelt sajt, salsa szósz [F] </t>
  </si>
  <si>
    <t xml:space="preserve">Madártej, édesítőszerrel  </t>
  </si>
  <si>
    <t xml:space="preserve">Amerikai almás pite, édesítőszerekkel </t>
  </si>
  <si>
    <t xml:space="preserve">Amerikai palacsinta, baracköntet, édesítőszerrel  </t>
  </si>
  <si>
    <t xml:space="preserve">Madártej, édesítőszerrel </t>
  </si>
  <si>
    <t>Amerikai palacsinta, baracköntet, édesítőszerrel</t>
  </si>
  <si>
    <t xml:space="preserve"> Virslis lecsó</t>
  </si>
  <si>
    <t>Minestrone leves mungóbabbal</t>
  </si>
  <si>
    <t>Risotto Primavera - sok zöldséggel, parmezánnal</t>
  </si>
  <si>
    <r>
      <t xml:space="preserve">Chilis, paradicsomos kelbimbó mozzarellával, kuszkusszal </t>
    </r>
    <r>
      <rPr>
        <b/>
        <sz val="12"/>
        <color indexed="10"/>
        <rFont val="Arial"/>
        <family val="2"/>
      </rPr>
      <t xml:space="preserve"> (HOT)</t>
    </r>
  </si>
  <si>
    <t>Fettuccine mascarponés paradicsommártással, parmezánnal</t>
  </si>
  <si>
    <t>Mexikói zöldségragu, fekete szemű fehérbabbal</t>
  </si>
  <si>
    <t>Carbonara spagetti vegán szalonnával, vegán parmezánnal</t>
  </si>
  <si>
    <t xml:space="preserve">Színes zöldségleves </t>
  </si>
  <si>
    <t>Parajos cannelloni ricottával, sajtmártással</t>
  </si>
  <si>
    <r>
      <t xml:space="preserve">Sült zöldségek joghurtos curry szószban, basmati rizzsel </t>
    </r>
    <r>
      <rPr>
        <b/>
        <sz val="12"/>
        <color indexed="10"/>
        <rFont val="Arial"/>
        <family val="2"/>
      </rPr>
      <t>(HOT)</t>
    </r>
  </si>
  <si>
    <r>
      <t>Marokkói kuszkusz zöldségekkel és csicseriborsóval</t>
    </r>
    <r>
      <rPr>
        <b/>
        <sz val="12"/>
        <color indexed="10"/>
        <rFont val="Arial"/>
        <family val="2"/>
      </rPr>
      <t xml:space="preserve"> (HOT)</t>
    </r>
  </si>
  <si>
    <t xml:space="preserve">Fűszeres, lencsés kitchari (egytálétel barna rizzsel, sárgarépával) </t>
  </si>
  <si>
    <t>Pestós tofu, céklás bulgurral</t>
  </si>
  <si>
    <t>Zöldséges vöröslencse-leves (vörös lencse, karfiol, sárgarépa, fehérrépa)</t>
  </si>
  <si>
    <t>Joghurtos, mozzarellás rakott zöldségek</t>
  </si>
  <si>
    <r>
      <t>Korianderes édesburgonya pasanda, basmati rizzsel</t>
    </r>
    <r>
      <rPr>
        <b/>
        <sz val="12"/>
        <color indexed="10"/>
        <rFont val="Arial"/>
        <family val="2"/>
      </rPr>
      <t xml:space="preserve"> (HOT)</t>
    </r>
  </si>
  <si>
    <t>Krumplis tészta</t>
  </si>
  <si>
    <r>
      <t xml:space="preserve">Paradicsomos zöldségek kölessel </t>
    </r>
    <r>
      <rPr>
        <b/>
        <sz val="12"/>
        <color indexed="39"/>
        <rFont val="Arial"/>
        <family val="2"/>
      </rPr>
      <t>(édesítőszerrel)</t>
    </r>
  </si>
  <si>
    <t>Fűszeres szejtáncsíkok roston sütve, peperonátával (olasz paprika ragu)</t>
  </si>
  <si>
    <t>Spenótkrémleves fehérbabbal</t>
  </si>
  <si>
    <t>Gombapaprikás galuskával</t>
  </si>
  <si>
    <r>
      <t>Tofu tikka masala, fokhagymás, korianderes rizzsel</t>
    </r>
    <r>
      <rPr>
        <b/>
        <sz val="12"/>
        <color indexed="10"/>
        <rFont val="Arial"/>
        <family val="2"/>
      </rPr>
      <t xml:space="preserve"> (HOT)</t>
    </r>
  </si>
  <si>
    <t>Penne olajbogyós, paradicsomos raguval, reszelt parmezánnal</t>
  </si>
  <si>
    <t>Kétbabos zöldségtál, zöldfűszeres kuszkusszal</t>
  </si>
  <si>
    <t>Cukkinis, kukoricás, paradicsomos ragu, teljes kiőrlésű tésztával, szezámmaggal</t>
  </si>
  <si>
    <t>Fahéjas almaleves</t>
  </si>
  <si>
    <t>Zöldséges rétes, hideg snidlingmártás</t>
  </si>
  <si>
    <r>
      <t xml:space="preserve">Fehér babos sült zöldségek curryszószban, földimogyorós  basmati rizzsel </t>
    </r>
    <r>
      <rPr>
        <b/>
        <sz val="12"/>
        <color indexed="53"/>
        <rFont val="Arial"/>
        <family val="2"/>
      </rPr>
      <t>(HOT)</t>
    </r>
  </si>
  <si>
    <t>Gnocchi sajtmártással</t>
  </si>
  <si>
    <r>
      <t xml:space="preserve">Gyömbéres káposzta burgonyával, zöldborsópürével </t>
    </r>
    <r>
      <rPr>
        <b/>
        <sz val="12"/>
        <color indexed="12"/>
        <rFont val="Arial"/>
        <family val="2"/>
      </rPr>
      <t xml:space="preserve">(édesítőszerrel) </t>
    </r>
    <r>
      <rPr>
        <b/>
        <sz val="12"/>
        <color indexed="60"/>
        <rFont val="Arial"/>
        <family val="2"/>
      </rPr>
      <t>(HOT)</t>
    </r>
  </si>
  <si>
    <r>
      <t xml:space="preserve">Dél-afrikai édesburgonya-ragu kelbimbóval </t>
    </r>
    <r>
      <rPr>
        <b/>
        <sz val="12"/>
        <color indexed="60"/>
        <rFont val="Arial"/>
        <family val="2"/>
      </rPr>
      <t>(HOT)</t>
    </r>
  </si>
  <si>
    <t>Majorannás burgonyafőzelék, brokkolis zöldségfasírt</t>
  </si>
  <si>
    <t>Rizses szejtán</t>
  </si>
  <si>
    <t>V1</t>
  </si>
  <si>
    <t>V2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</si>
</sst>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  <numFmt numFmtId="174" formatCode="0.0"/>
  </numFmts>
  <fonts count="95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8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3"/>
      <name val="Arial CE"/>
      <family val="2"/>
    </font>
    <font>
      <b/>
      <sz val="16"/>
      <name val="Arial CE"/>
      <family val="2"/>
    </font>
    <font>
      <b/>
      <i/>
      <sz val="13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4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i/>
      <sz val="10"/>
      <name val="Arial CE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39"/>
      <name val="Arial"/>
      <family val="2"/>
    </font>
    <font>
      <b/>
      <sz val="12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5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"/>
      <family val="0"/>
    </font>
    <font>
      <sz val="11"/>
      <color indexed="19"/>
      <name val="Calibri"/>
      <family val="2"/>
    </font>
    <font>
      <b/>
      <sz val="10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Liberation Sans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  <font>
      <b/>
      <sz val="10"/>
      <color theme="1"/>
      <name val="Arial"/>
      <family val="2"/>
    </font>
    <font>
      <sz val="12"/>
      <color theme="1"/>
      <name val="Arial CE"/>
      <family val="0"/>
    </font>
  </fonts>
  <fills count="9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B0F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rgb="FFFF33CC"/>
      </left>
      <right style="thin"/>
      <top style="thick">
        <color rgb="FFFF33CC"/>
      </top>
      <bottom style="thick">
        <color rgb="FFFF33CC"/>
      </bottom>
    </border>
    <border>
      <left style="thin"/>
      <right style="thin"/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12" fillId="3" borderId="0" applyNumberFormat="0" applyBorder="0" applyAlignment="0" applyProtection="0"/>
    <xf numFmtId="0" fontId="71" fillId="4" borderId="0" applyNumberFormat="0" applyBorder="0" applyAlignment="0" applyProtection="0"/>
    <xf numFmtId="0" fontId="12" fillId="5" borderId="0" applyNumberFormat="0" applyBorder="0" applyAlignment="0" applyProtection="0"/>
    <xf numFmtId="0" fontId="71" fillId="6" borderId="0" applyNumberFormat="0" applyBorder="0" applyAlignment="0" applyProtection="0"/>
    <xf numFmtId="0" fontId="12" fillId="7" borderId="0" applyNumberFormat="0" applyBorder="0" applyAlignment="0" applyProtection="0"/>
    <xf numFmtId="0" fontId="71" fillId="8" borderId="0" applyNumberFormat="0" applyBorder="0" applyAlignment="0" applyProtection="0"/>
    <xf numFmtId="0" fontId="12" fillId="9" borderId="0" applyNumberFormat="0" applyBorder="0" applyAlignment="0" applyProtection="0"/>
    <xf numFmtId="0" fontId="71" fillId="10" borderId="0" applyNumberFormat="0" applyBorder="0" applyAlignment="0" applyProtection="0"/>
    <xf numFmtId="0" fontId="12" fillId="11" borderId="0" applyNumberFormat="0" applyBorder="0" applyAlignment="0" applyProtection="0"/>
    <xf numFmtId="0" fontId="7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71" fillId="20" borderId="0" applyNumberFormat="0" applyBorder="0" applyAlignment="0" applyProtection="0"/>
    <xf numFmtId="0" fontId="12" fillId="21" borderId="0" applyNumberFormat="0" applyBorder="0" applyAlignment="0" applyProtection="0"/>
    <xf numFmtId="0" fontId="71" fillId="22" borderId="0" applyNumberFormat="0" applyBorder="0" applyAlignment="0" applyProtection="0"/>
    <xf numFmtId="0" fontId="12" fillId="23" borderId="0" applyNumberFormat="0" applyBorder="0" applyAlignment="0" applyProtection="0"/>
    <xf numFmtId="0" fontId="71" fillId="24" borderId="0" applyNumberFormat="0" applyBorder="0" applyAlignment="0" applyProtection="0"/>
    <xf numFmtId="0" fontId="12" fillId="25" borderId="0" applyNumberFormat="0" applyBorder="0" applyAlignment="0" applyProtection="0"/>
    <xf numFmtId="0" fontId="71" fillId="26" borderId="0" applyNumberFormat="0" applyBorder="0" applyAlignment="0" applyProtection="0"/>
    <xf numFmtId="0" fontId="12" fillId="9" borderId="0" applyNumberFormat="0" applyBorder="0" applyAlignment="0" applyProtection="0"/>
    <xf numFmtId="0" fontId="71" fillId="27" borderId="0" applyNumberFormat="0" applyBorder="0" applyAlignment="0" applyProtection="0"/>
    <xf numFmtId="0" fontId="12" fillId="21" borderId="0" applyNumberFormat="0" applyBorder="0" applyAlignment="0" applyProtection="0"/>
    <xf numFmtId="0" fontId="7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72" fillId="34" borderId="0" applyNumberFormat="0" applyBorder="0" applyAlignment="0" applyProtection="0"/>
    <xf numFmtId="0" fontId="13" fillId="35" borderId="0" applyNumberFormat="0" applyBorder="0" applyAlignment="0" applyProtection="0"/>
    <xf numFmtId="0" fontId="72" fillId="36" borderId="0" applyNumberFormat="0" applyBorder="0" applyAlignment="0" applyProtection="0"/>
    <xf numFmtId="0" fontId="13" fillId="23" borderId="0" applyNumberFormat="0" applyBorder="0" applyAlignment="0" applyProtection="0"/>
    <xf numFmtId="0" fontId="72" fillId="37" borderId="0" applyNumberFormat="0" applyBorder="0" applyAlignment="0" applyProtection="0"/>
    <xf numFmtId="0" fontId="13" fillId="25" borderId="0" applyNumberFormat="0" applyBorder="0" applyAlignment="0" applyProtection="0"/>
    <xf numFmtId="0" fontId="72" fillId="38" borderId="0" applyNumberFormat="0" applyBorder="0" applyAlignment="0" applyProtection="0"/>
    <xf numFmtId="0" fontId="13" fillId="39" borderId="0" applyNumberFormat="0" applyBorder="0" applyAlignment="0" applyProtection="0"/>
    <xf numFmtId="0" fontId="72" fillId="40" borderId="0" applyNumberFormat="0" applyBorder="0" applyAlignment="0" applyProtection="0"/>
    <xf numFmtId="0" fontId="13" fillId="41" borderId="0" applyNumberFormat="0" applyBorder="0" applyAlignment="0" applyProtection="0"/>
    <xf numFmtId="0" fontId="7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0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8" fillId="55" borderId="0" applyNumberFormat="0" applyBorder="0" applyAlignment="0" applyProtection="0"/>
    <xf numFmtId="0" fontId="14" fillId="15" borderId="0" applyNumberFormat="0" applyBorder="0" applyAlignment="0" applyProtection="0"/>
    <xf numFmtId="0" fontId="73" fillId="56" borderId="1" applyNumberFormat="0" applyAlignment="0" applyProtection="0"/>
    <xf numFmtId="0" fontId="22" fillId="13" borderId="2" applyNumberFormat="0" applyAlignment="0" applyProtection="0"/>
    <xf numFmtId="0" fontId="15" fillId="57" borderId="2" applyNumberFormat="0" applyAlignment="0" applyProtection="0"/>
    <xf numFmtId="0" fontId="16" fillId="58" borderId="3" applyNumberFormat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19" fillId="0" borderId="5" applyNumberFormat="0" applyFill="0" applyAlignment="0" applyProtection="0"/>
    <xf numFmtId="0" fontId="76" fillId="0" borderId="6" applyNumberFormat="0" applyFill="0" applyAlignment="0" applyProtection="0"/>
    <xf numFmtId="0" fontId="20" fillId="0" borderId="7" applyNumberFormat="0" applyFill="0" applyAlignment="0" applyProtection="0"/>
    <xf numFmtId="0" fontId="77" fillId="0" borderId="8" applyNumberFormat="0" applyFill="0" applyAlignment="0" applyProtection="0"/>
    <xf numFmtId="0" fontId="2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2" fontId="0" fillId="0" borderId="0" applyFill="0" applyBorder="0" applyAlignment="0" applyProtection="0"/>
    <xf numFmtId="0" fontId="78" fillId="59" borderId="10" applyNumberFormat="0" applyAlignment="0" applyProtection="0"/>
    <xf numFmtId="0" fontId="16" fillId="60" borderId="3" applyNumberFormat="0" applyAlignment="0" applyProtection="0"/>
    <xf numFmtId="0" fontId="9" fillId="61" borderId="0" applyNumberFormat="0" applyBorder="0" applyAlignment="0" applyProtection="0"/>
    <xf numFmtId="0" fontId="79" fillId="0" borderId="0">
      <alignment/>
      <protection/>
    </xf>
    <xf numFmtId="0" fontId="79" fillId="0" borderId="0">
      <alignment/>
      <protection/>
    </xf>
    <xf numFmtId="0" fontId="14" fillId="15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2" fillId="19" borderId="2" applyNumberFormat="0" applyAlignment="0" applyProtection="0"/>
    <xf numFmtId="0" fontId="0" fillId="62" borderId="13" applyNumberFormat="0" applyFont="0" applyAlignment="0" applyProtection="0"/>
    <xf numFmtId="0" fontId="25" fillId="63" borderId="14" applyNumberFormat="0" applyFont="0" applyAlignment="0" applyProtection="0"/>
    <xf numFmtId="0" fontId="72" fillId="64" borderId="0" applyNumberFormat="0" applyBorder="0" applyAlignment="0" applyProtection="0"/>
    <xf numFmtId="0" fontId="13" fillId="65" borderId="0" applyNumberFormat="0" applyBorder="0" applyAlignment="0" applyProtection="0"/>
    <xf numFmtId="0" fontId="72" fillId="66" borderId="0" applyNumberFormat="0" applyBorder="0" applyAlignment="0" applyProtection="0"/>
    <xf numFmtId="0" fontId="13" fillId="67" borderId="0" applyNumberFormat="0" applyBorder="0" applyAlignment="0" applyProtection="0"/>
    <xf numFmtId="0" fontId="72" fillId="68" borderId="0" applyNumberFormat="0" applyBorder="0" applyAlignment="0" applyProtection="0"/>
    <xf numFmtId="0" fontId="13" fillId="69" borderId="0" applyNumberFormat="0" applyBorder="0" applyAlignment="0" applyProtection="0"/>
    <xf numFmtId="0" fontId="72" fillId="70" borderId="0" applyNumberFormat="0" applyBorder="0" applyAlignment="0" applyProtection="0"/>
    <xf numFmtId="0" fontId="13" fillId="39" borderId="0" applyNumberFormat="0" applyBorder="0" applyAlignment="0" applyProtection="0"/>
    <xf numFmtId="0" fontId="72" fillId="71" borderId="0" applyNumberFormat="0" applyBorder="0" applyAlignment="0" applyProtection="0"/>
    <xf numFmtId="0" fontId="13" fillId="41" borderId="0" applyNumberFormat="0" applyBorder="0" applyAlignment="0" applyProtection="0"/>
    <xf numFmtId="0" fontId="72" fillId="72" borderId="0" applyNumberFormat="0" applyBorder="0" applyAlignment="0" applyProtection="0"/>
    <xf numFmtId="0" fontId="13" fillId="73" borderId="0" applyNumberFormat="0" applyBorder="0" applyAlignment="0" applyProtection="0"/>
    <xf numFmtId="0" fontId="82" fillId="74" borderId="0" applyNumberFormat="0" applyBorder="0" applyAlignment="0" applyProtection="0"/>
    <xf numFmtId="0" fontId="18" fillId="7" borderId="0" applyNumberFormat="0" applyBorder="0" applyAlignment="0" applyProtection="0"/>
    <xf numFmtId="0" fontId="83" fillId="75" borderId="15" applyNumberFormat="0" applyAlignment="0" applyProtection="0"/>
    <xf numFmtId="0" fontId="26" fillId="76" borderId="16" applyNumberFormat="0" applyAlignment="0" applyProtection="0"/>
    <xf numFmtId="0" fontId="23" fillId="0" borderId="12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77" borderId="0" applyNumberFormat="0" applyBorder="0" applyAlignment="0" applyProtection="0"/>
    <xf numFmtId="0" fontId="24" fillId="7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6" fillId="0" borderId="0">
      <alignment/>
      <protection/>
    </xf>
    <xf numFmtId="0" fontId="8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77" borderId="2" applyNumberFormat="0" applyAlignment="0" applyProtection="0"/>
    <xf numFmtId="0" fontId="0" fillId="77" borderId="14" applyNumberFormat="0" applyAlignment="0" applyProtection="0"/>
    <xf numFmtId="0" fontId="26" fillId="57" borderId="16" applyNumberFormat="0" applyAlignment="0" applyProtection="0"/>
    <xf numFmtId="0" fontId="88" fillId="0" borderId="17" applyNumberFormat="0" applyFill="0" applyAlignment="0" applyProtection="0"/>
    <xf numFmtId="0" fontId="28" fillId="0" borderId="1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9" fillId="79" borderId="0" applyNumberFormat="0" applyBorder="0" applyAlignment="0" applyProtection="0"/>
    <xf numFmtId="0" fontId="14" fillId="5" borderId="0" applyNumberFormat="0" applyBorder="0" applyAlignment="0" applyProtection="0"/>
    <xf numFmtId="0" fontId="90" fillId="80" borderId="0" applyNumberFormat="0" applyBorder="0" applyAlignment="0" applyProtection="0"/>
    <xf numFmtId="0" fontId="24" fillId="81" borderId="0" applyNumberFormat="0" applyBorder="0" applyAlignment="0" applyProtection="0"/>
    <xf numFmtId="0" fontId="0" fillId="0" borderId="0" applyNumberFormat="0" applyFill="0" applyBorder="0" applyAlignment="0" applyProtection="0"/>
    <xf numFmtId="0" fontId="91" fillId="75" borderId="1" applyNumberFormat="0" applyAlignment="0" applyProtection="0"/>
    <xf numFmtId="0" fontId="15" fillId="76" borderId="2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horizontal="right" wrapText="1"/>
      <protection locked="0"/>
    </xf>
    <xf numFmtId="1" fontId="30" fillId="0" borderId="0" xfId="0" applyNumberFormat="1" applyFont="1" applyFill="1" applyBorder="1" applyAlignment="1" applyProtection="1">
      <alignment horizontal="right" wrapText="1"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right"/>
    </xf>
    <xf numFmtId="1" fontId="31" fillId="0" borderId="20" xfId="0" applyNumberFormat="1" applyFont="1" applyFill="1" applyBorder="1" applyAlignment="1">
      <alignment horizontal="right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3" fillId="44" borderId="21" xfId="0" applyFont="1" applyFill="1" applyBorder="1" applyAlignment="1" applyProtection="1">
      <alignment horizontal="center" vertical="center" wrapText="1"/>
      <protection locked="0"/>
    </xf>
    <xf numFmtId="0" fontId="33" fillId="44" borderId="22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right" wrapText="1"/>
    </xf>
    <xf numFmtId="0" fontId="34" fillId="0" borderId="23" xfId="0" applyFont="1" applyFill="1" applyBorder="1" applyAlignment="1">
      <alignment horizontal="left" vertical="center" wrapText="1"/>
    </xf>
    <xf numFmtId="1" fontId="34" fillId="0" borderId="23" xfId="0" applyNumberFormat="1" applyFont="1" applyFill="1" applyBorder="1" applyAlignment="1">
      <alignment horizontal="right" wrapText="1"/>
    </xf>
    <xf numFmtId="0" fontId="33" fillId="44" borderId="24" xfId="0" applyFont="1" applyFill="1" applyBorder="1" applyAlignment="1" applyProtection="1">
      <alignment horizontal="center" vertical="center" wrapText="1"/>
      <protection locked="0"/>
    </xf>
    <xf numFmtId="0" fontId="33" fillId="82" borderId="21" xfId="0" applyFont="1" applyFill="1" applyBorder="1" applyAlignment="1" applyProtection="1">
      <alignment horizontal="center" vertical="center" wrapText="1"/>
      <protection locked="0"/>
    </xf>
    <xf numFmtId="0" fontId="33" fillId="82" borderId="25" xfId="0" applyFont="1" applyFill="1" applyBorder="1" applyAlignment="1" applyProtection="1">
      <alignment horizontal="left" vertical="center" wrapText="1"/>
      <protection locked="0"/>
    </xf>
    <xf numFmtId="0" fontId="34" fillId="0" borderId="23" xfId="0" applyFont="1" applyFill="1" applyBorder="1" applyAlignment="1">
      <alignment vertical="center" wrapText="1"/>
    </xf>
    <xf numFmtId="0" fontId="33" fillId="82" borderId="24" xfId="0" applyFont="1" applyFill="1" applyBorder="1" applyAlignment="1" applyProtection="1">
      <alignment horizontal="center" vertical="center" wrapText="1"/>
      <protection locked="0"/>
    </xf>
    <xf numFmtId="0" fontId="33" fillId="82" borderId="22" xfId="0" applyFont="1" applyFill="1" applyBorder="1" applyAlignment="1" applyProtection="1">
      <alignment horizontal="left" vertical="center" wrapText="1"/>
      <protection locked="0"/>
    </xf>
    <xf numFmtId="0" fontId="33" fillId="54" borderId="24" xfId="0" applyFont="1" applyFill="1" applyBorder="1" applyAlignment="1" applyProtection="1">
      <alignment horizontal="center" vertical="center" wrapText="1"/>
      <protection locked="0"/>
    </xf>
    <xf numFmtId="0" fontId="33" fillId="54" borderId="22" xfId="0" applyFont="1" applyFill="1" applyBorder="1" applyAlignment="1" applyProtection="1">
      <alignment horizontal="left" vertical="center" wrapText="1"/>
      <protection locked="0"/>
    </xf>
    <xf numFmtId="0" fontId="33" fillId="51" borderId="24" xfId="0" applyFont="1" applyFill="1" applyBorder="1" applyAlignment="1" applyProtection="1">
      <alignment horizontal="center" vertical="center" wrapText="1"/>
      <protection locked="0"/>
    </xf>
    <xf numFmtId="0" fontId="33" fillId="51" borderId="22" xfId="0" applyFont="1" applyFill="1" applyBorder="1" applyAlignment="1" applyProtection="1">
      <alignment horizontal="left" vertical="center" wrapText="1"/>
      <protection locked="0"/>
    </xf>
    <xf numFmtId="0" fontId="33" fillId="53" borderId="26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>
      <alignment horizontal="left" vertical="top" wrapText="1"/>
    </xf>
    <xf numFmtId="0" fontId="33" fillId="53" borderId="27" xfId="0" applyFont="1" applyFill="1" applyBorder="1" applyAlignment="1" applyProtection="1">
      <alignment horizontal="center" vertical="center" wrapText="1"/>
      <protection locked="0"/>
    </xf>
    <xf numFmtId="0" fontId="33" fillId="53" borderId="21" xfId="0" applyFont="1" applyFill="1" applyBorder="1" applyAlignment="1" applyProtection="1">
      <alignment horizontal="center" vertical="center" wrapText="1"/>
      <protection locked="0"/>
    </xf>
    <xf numFmtId="0" fontId="33" fillId="51" borderId="22" xfId="0" applyFont="1" applyFill="1" applyBorder="1" applyAlignment="1" applyProtection="1">
      <alignment vertical="center" wrapText="1"/>
      <protection locked="0"/>
    </xf>
    <xf numFmtId="0" fontId="33" fillId="51" borderId="26" xfId="0" applyFont="1" applyFill="1" applyBorder="1" applyAlignment="1" applyProtection="1">
      <alignment horizontal="center" vertical="center" wrapText="1"/>
      <protection locked="0"/>
    </xf>
    <xf numFmtId="0" fontId="9" fillId="47" borderId="28" xfId="144" applyFont="1" applyFill="1" applyBorder="1" applyAlignment="1">
      <alignment horizontal="center" vertical="center" wrapText="1"/>
      <protection/>
    </xf>
    <xf numFmtId="0" fontId="9" fillId="47" borderId="22" xfId="144" applyFont="1" applyFill="1" applyBorder="1" applyAlignment="1">
      <alignment horizontal="left" vertical="center" wrapText="1"/>
      <protection/>
    </xf>
    <xf numFmtId="0" fontId="33" fillId="54" borderId="21" xfId="0" applyFont="1" applyFill="1" applyBorder="1" applyAlignment="1" applyProtection="1">
      <alignment horizontal="center" vertical="center" wrapText="1"/>
      <protection locked="0"/>
    </xf>
    <xf numFmtId="0" fontId="33" fillId="51" borderId="29" xfId="0" applyFont="1" applyFill="1" applyBorder="1" applyAlignment="1" applyProtection="1">
      <alignment horizontal="left" vertical="center" wrapText="1"/>
      <protection locked="0"/>
    </xf>
    <xf numFmtId="0" fontId="9" fillId="54" borderId="25" xfId="0" applyFont="1" applyFill="1" applyBorder="1" applyAlignment="1" applyProtection="1">
      <alignment horizontal="left" vertical="center" wrapText="1"/>
      <protection locked="0"/>
    </xf>
    <xf numFmtId="0" fontId="34" fillId="0" borderId="30" xfId="0" applyFont="1" applyFill="1" applyBorder="1" applyAlignment="1">
      <alignment horizontal="right" wrapText="1"/>
    </xf>
    <xf numFmtId="1" fontId="34" fillId="0" borderId="30" xfId="0" applyNumberFormat="1" applyFont="1" applyFill="1" applyBorder="1" applyAlignment="1">
      <alignment horizontal="right" wrapText="1"/>
    </xf>
    <xf numFmtId="0" fontId="9" fillId="54" borderId="22" xfId="0" applyFont="1" applyFill="1" applyBorder="1" applyAlignment="1" applyProtection="1">
      <alignment horizontal="left" vertical="center" wrapText="1"/>
      <protection locked="0"/>
    </xf>
    <xf numFmtId="0" fontId="30" fillId="0" borderId="3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right" wrapText="1"/>
      <protection locked="0"/>
    </xf>
    <xf numFmtId="1" fontId="34" fillId="0" borderId="0" xfId="0" applyNumberFormat="1" applyFont="1" applyFill="1" applyBorder="1" applyAlignment="1" applyProtection="1">
      <alignment horizontal="right" wrapText="1"/>
      <protection locked="0"/>
    </xf>
    <xf numFmtId="0" fontId="30" fillId="54" borderId="32" xfId="0" applyFont="1" applyFill="1" applyBorder="1" applyAlignment="1" applyProtection="1">
      <alignment horizontal="center" vertical="center" wrapText="1"/>
      <protection locked="0"/>
    </xf>
    <xf numFmtId="0" fontId="30" fillId="53" borderId="33" xfId="0" applyFont="1" applyFill="1" applyBorder="1" applyAlignment="1" applyProtection="1">
      <alignment horizontal="left" vertical="center" wrapText="1"/>
      <protection locked="0"/>
    </xf>
    <xf numFmtId="0" fontId="34" fillId="0" borderId="34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horizontal="right" wrapText="1"/>
    </xf>
    <xf numFmtId="0" fontId="34" fillId="0" borderId="35" xfId="0" applyFont="1" applyFill="1" applyBorder="1" applyAlignment="1">
      <alignment horizontal="left" vertical="center" wrapText="1"/>
    </xf>
    <xf numFmtId="1" fontId="34" fillId="0" borderId="35" xfId="0" applyNumberFormat="1" applyFont="1" applyFill="1" applyBorder="1" applyAlignment="1">
      <alignment horizontal="right" wrapText="1"/>
    </xf>
    <xf numFmtId="1" fontId="34" fillId="0" borderId="36" xfId="0" applyNumberFormat="1" applyFont="1" applyFill="1" applyBorder="1" applyAlignment="1">
      <alignment horizontal="right" wrapText="1"/>
    </xf>
    <xf numFmtId="0" fontId="30" fillId="53" borderId="22" xfId="0" applyFont="1" applyFill="1" applyBorder="1" applyAlignment="1" applyProtection="1">
      <alignment horizontal="left" vertical="center" wrapText="1"/>
      <protection locked="0"/>
    </xf>
    <xf numFmtId="1" fontId="34" fillId="0" borderId="37" xfId="0" applyNumberFormat="1" applyFont="1" applyFill="1" applyBorder="1" applyAlignment="1">
      <alignment horizontal="right" wrapText="1"/>
    </xf>
    <xf numFmtId="0" fontId="30" fillId="53" borderId="29" xfId="0" applyFont="1" applyFill="1" applyBorder="1" applyAlignment="1" applyProtection="1">
      <alignment horizontal="left" vertical="center" wrapText="1"/>
      <protection locked="0"/>
    </xf>
    <xf numFmtId="0" fontId="30" fillId="53" borderId="25" xfId="0" applyFont="1" applyFill="1" applyBorder="1" applyAlignment="1" applyProtection="1">
      <alignment horizontal="left" vertical="center" wrapText="1"/>
      <protection locked="0"/>
    </xf>
    <xf numFmtId="0" fontId="30" fillId="53" borderId="38" xfId="0" applyFont="1" applyFill="1" applyBorder="1" applyAlignment="1" applyProtection="1">
      <alignment horizontal="left" vertical="center" wrapText="1"/>
      <protection locked="0"/>
    </xf>
    <xf numFmtId="0" fontId="30" fillId="47" borderId="39" xfId="0" applyFont="1" applyFill="1" applyBorder="1" applyAlignment="1" applyProtection="1">
      <alignment horizontal="center" vertical="center" wrapText="1"/>
      <protection locked="0"/>
    </xf>
    <xf numFmtId="0" fontId="30" fillId="53" borderId="23" xfId="0" applyFont="1" applyFill="1" applyBorder="1" applyAlignment="1" applyProtection="1">
      <alignment horizontal="left" vertical="center" wrapText="1"/>
      <protection locked="0"/>
    </xf>
    <xf numFmtId="0" fontId="34" fillId="0" borderId="30" xfId="0" applyFont="1" applyFill="1" applyBorder="1" applyAlignment="1" applyProtection="1">
      <alignment vertical="center" wrapText="1"/>
      <protection locked="0"/>
    </xf>
    <xf numFmtId="0" fontId="34" fillId="0" borderId="30" xfId="0" applyFont="1" applyFill="1" applyBorder="1" applyAlignment="1" applyProtection="1">
      <alignment horizontal="right" wrapText="1"/>
      <protection locked="0"/>
    </xf>
    <xf numFmtId="0" fontId="34" fillId="0" borderId="30" xfId="0" applyFont="1" applyFill="1" applyBorder="1" applyAlignment="1" applyProtection="1">
      <alignment horizontal="left" vertical="center" wrapText="1"/>
      <protection locked="0"/>
    </xf>
    <xf numFmtId="1" fontId="34" fillId="0" borderId="30" xfId="0" applyNumberFormat="1" applyFont="1" applyFill="1" applyBorder="1" applyAlignment="1" applyProtection="1">
      <alignment horizontal="right" wrapText="1"/>
      <protection locked="0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3" fillId="52" borderId="4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41" xfId="147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0" fillId="0" borderId="42" xfId="147" applyFont="1" applyFill="1" applyBorder="1" applyAlignment="1" applyProtection="1">
      <alignment horizontal="center" vertical="center" wrapText="1"/>
      <protection locked="0"/>
    </xf>
    <xf numFmtId="0" fontId="39" fillId="0" borderId="43" xfId="147" applyFont="1" applyFill="1" applyBorder="1" applyAlignment="1" applyProtection="1">
      <alignment horizontal="center" vertical="center" wrapText="1"/>
      <protection locked="0"/>
    </xf>
    <xf numFmtId="0" fontId="25" fillId="0" borderId="44" xfId="147" applyFont="1" applyFill="1" applyBorder="1" applyAlignment="1" applyProtection="1">
      <alignment horizontal="center" vertical="center" wrapText="1"/>
      <protection/>
    </xf>
    <xf numFmtId="0" fontId="39" fillId="0" borderId="33" xfId="147" applyFont="1" applyFill="1" applyBorder="1" applyAlignment="1" applyProtection="1">
      <alignment horizontal="center" vertical="center" wrapText="1"/>
      <protection locked="0"/>
    </xf>
    <xf numFmtId="0" fontId="39" fillId="0" borderId="45" xfId="147" applyFont="1" applyFill="1" applyBorder="1" applyAlignment="1" applyProtection="1">
      <alignment horizontal="center" vertical="center" wrapText="1"/>
      <protection locked="0"/>
    </xf>
    <xf numFmtId="0" fontId="25" fillId="0" borderId="33" xfId="147" applyFont="1" applyFill="1" applyBorder="1" applyAlignment="1" applyProtection="1">
      <alignment horizontal="center" vertical="center" wrapText="1"/>
      <protection/>
    </xf>
    <xf numFmtId="0" fontId="39" fillId="0" borderId="42" xfId="147" applyFont="1" applyFill="1" applyBorder="1" applyAlignment="1" applyProtection="1">
      <alignment horizontal="center" vertical="center" wrapText="1"/>
      <protection locked="0"/>
    </xf>
    <xf numFmtId="0" fontId="25" fillId="0" borderId="46" xfId="147" applyFont="1" applyFill="1" applyBorder="1" applyAlignment="1" applyProtection="1">
      <alignment horizontal="center" vertical="center" wrapText="1"/>
      <protection/>
    </xf>
    <xf numFmtId="0" fontId="39" fillId="0" borderId="22" xfId="147" applyFont="1" applyFill="1" applyBorder="1" applyAlignment="1" applyProtection="1">
      <alignment horizontal="center" vertical="center" wrapText="1"/>
      <protection locked="0"/>
    </xf>
    <xf numFmtId="0" fontId="39" fillId="0" borderId="47" xfId="147" applyFont="1" applyFill="1" applyBorder="1" applyAlignment="1" applyProtection="1">
      <alignment horizontal="center" vertical="center" wrapText="1"/>
      <protection locked="0"/>
    </xf>
    <xf numFmtId="0" fontId="25" fillId="0" borderId="22" xfId="147" applyFont="1" applyFill="1" applyBorder="1" applyAlignment="1" applyProtection="1">
      <alignment horizontal="center" vertical="center" wrapText="1"/>
      <protection/>
    </xf>
    <xf numFmtId="0" fontId="25" fillId="58" borderId="48" xfId="147" applyFont="1" applyFill="1" applyBorder="1" applyAlignment="1" applyProtection="1">
      <alignment vertical="center"/>
      <protection locked="0"/>
    </xf>
    <xf numFmtId="0" fontId="25" fillId="58" borderId="0" xfId="147" applyFont="1" applyFill="1" applyBorder="1" applyAlignment="1" applyProtection="1">
      <alignment vertical="center"/>
      <protection locked="0"/>
    </xf>
    <xf numFmtId="0" fontId="30" fillId="0" borderId="41" xfId="147" applyFont="1" applyFill="1" applyBorder="1" applyAlignment="1" applyProtection="1">
      <alignment horizontal="center" vertical="center" wrapText="1"/>
      <protection locked="0"/>
    </xf>
    <xf numFmtId="0" fontId="39" fillId="0" borderId="25" xfId="147" applyFont="1" applyFill="1" applyBorder="1" applyAlignment="1" applyProtection="1">
      <alignment horizontal="center" vertical="center" wrapText="1"/>
      <protection locked="0"/>
    </xf>
    <xf numFmtId="0" fontId="25" fillId="0" borderId="49" xfId="147" applyFont="1" applyFill="1" applyBorder="1" applyAlignment="1" applyProtection="1">
      <alignment horizontal="center" vertical="center" wrapText="1"/>
      <protection/>
    </xf>
    <xf numFmtId="0" fontId="25" fillId="0" borderId="25" xfId="147" applyFont="1" applyFill="1" applyBorder="1" applyAlignment="1" applyProtection="1">
      <alignment horizontal="center" vertical="center" wrapText="1"/>
      <protection/>
    </xf>
    <xf numFmtId="0" fontId="39" fillId="0" borderId="50" xfId="147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58" borderId="0" xfId="147" applyFont="1" applyFill="1" applyBorder="1" applyAlignment="1" applyProtection="1">
      <alignment horizontal="center" vertical="center" wrapText="1"/>
      <protection/>
    </xf>
    <xf numFmtId="0" fontId="30" fillId="0" borderId="42" xfId="147" applyFont="1" applyFill="1" applyBorder="1" applyAlignment="1" applyProtection="1">
      <alignment horizontal="left" vertical="center" wrapText="1"/>
      <protection/>
    </xf>
    <xf numFmtId="0" fontId="30" fillId="0" borderId="28" xfId="147" applyFont="1" applyFill="1" applyBorder="1" applyAlignment="1" applyProtection="1">
      <alignment horizontal="left" vertical="center" wrapText="1"/>
      <protection/>
    </xf>
    <xf numFmtId="0" fontId="39" fillId="0" borderId="22" xfId="147" applyFont="1" applyFill="1" applyBorder="1" applyAlignment="1" applyProtection="1">
      <alignment horizontal="center" vertical="center"/>
      <protection locked="0"/>
    </xf>
    <xf numFmtId="0" fontId="39" fillId="0" borderId="47" xfId="147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30" fillId="0" borderId="42" xfId="147" applyFont="1" applyFill="1" applyBorder="1" applyAlignment="1" applyProtection="1">
      <alignment horizontal="center" vertical="center"/>
      <protection locked="0"/>
    </xf>
    <xf numFmtId="0" fontId="30" fillId="0" borderId="23" xfId="147" applyFont="1" applyFill="1" applyBorder="1" applyAlignment="1" applyProtection="1">
      <alignment horizontal="center" vertical="center" wrapText="1"/>
      <protection locked="0"/>
    </xf>
    <xf numFmtId="0" fontId="30" fillId="0" borderId="23" xfId="147" applyFont="1" applyFill="1" applyBorder="1" applyAlignment="1" applyProtection="1">
      <alignment horizontal="center" vertical="center"/>
      <protection locked="0"/>
    </xf>
    <xf numFmtId="0" fontId="39" fillId="0" borderId="25" xfId="147" applyFont="1" applyFill="1" applyBorder="1" applyAlignment="1" applyProtection="1">
      <alignment horizontal="center" vertical="center"/>
      <protection locked="0"/>
    </xf>
    <xf numFmtId="0" fontId="39" fillId="0" borderId="29" xfId="147" applyFont="1" applyFill="1" applyBorder="1" applyAlignment="1" applyProtection="1">
      <alignment horizontal="center" vertical="center" wrapText="1"/>
      <protection locked="0"/>
    </xf>
    <xf numFmtId="0" fontId="25" fillId="0" borderId="51" xfId="147" applyFont="1" applyFill="1" applyBorder="1" applyAlignment="1" applyProtection="1">
      <alignment horizontal="center" vertical="center" wrapText="1"/>
      <protection/>
    </xf>
    <xf numFmtId="0" fontId="39" fillId="0" borderId="29" xfId="147" applyFont="1" applyFill="1" applyBorder="1" applyAlignment="1" applyProtection="1">
      <alignment horizontal="center" vertical="center"/>
      <protection locked="0"/>
    </xf>
    <xf numFmtId="0" fontId="25" fillId="0" borderId="29" xfId="147" applyFont="1" applyFill="1" applyBorder="1" applyAlignment="1" applyProtection="1">
      <alignment horizontal="center" vertical="center" wrapText="1"/>
      <protection/>
    </xf>
    <xf numFmtId="0" fontId="39" fillId="0" borderId="52" xfId="147" applyFont="1" applyFill="1" applyBorder="1" applyAlignment="1" applyProtection="1">
      <alignment horizontal="center" vertical="center"/>
      <protection locked="0"/>
    </xf>
    <xf numFmtId="0" fontId="30" fillId="0" borderId="53" xfId="147" applyFont="1" applyFill="1" applyBorder="1" applyAlignment="1" applyProtection="1">
      <alignment horizontal="center" vertical="center" wrapText="1"/>
      <protection locked="0"/>
    </xf>
    <xf numFmtId="0" fontId="39" fillId="0" borderId="54" xfId="147" applyFont="1" applyFill="1" applyBorder="1" applyAlignment="1" applyProtection="1">
      <alignment horizontal="center" vertical="center" wrapText="1"/>
      <protection locked="0"/>
    </xf>
    <xf numFmtId="0" fontId="39" fillId="0" borderId="52" xfId="147" applyFont="1" applyFill="1" applyBorder="1" applyAlignment="1" applyProtection="1">
      <alignment horizontal="center" vertical="center" wrapText="1"/>
      <protection locked="0"/>
    </xf>
    <xf numFmtId="0" fontId="25" fillId="0" borderId="0" xfId="147" applyFont="1" applyFill="1" applyProtection="1">
      <alignment/>
      <protection locked="0"/>
    </xf>
    <xf numFmtId="0" fontId="0" fillId="0" borderId="0" xfId="147">
      <alignment/>
      <protection/>
    </xf>
    <xf numFmtId="0" fontId="30" fillId="0" borderId="0" xfId="147" applyFont="1" applyFill="1" applyBorder="1" applyAlignment="1" applyProtection="1">
      <alignment horizontal="center" vertical="center"/>
      <protection locked="0"/>
    </xf>
    <xf numFmtId="0" fontId="25" fillId="0" borderId="0" xfId="147" applyFont="1" applyFill="1" applyBorder="1">
      <alignment/>
      <protection/>
    </xf>
    <xf numFmtId="0" fontId="25" fillId="0" borderId="0" xfId="147" applyFont="1" applyFill="1" applyBorder="1" applyProtection="1">
      <alignment/>
      <protection locked="0"/>
    </xf>
    <xf numFmtId="0" fontId="42" fillId="0" borderId="0" xfId="147" applyFont="1" applyFill="1" applyBorder="1">
      <alignment/>
      <protection/>
    </xf>
    <xf numFmtId="0" fontId="30" fillId="0" borderId="0" xfId="147" applyFont="1" applyFill="1" applyAlignment="1">
      <alignment vertical="center"/>
      <protection/>
    </xf>
    <xf numFmtId="0" fontId="45" fillId="0" borderId="0" xfId="0" applyFont="1" applyFill="1" applyAlignment="1" applyProtection="1">
      <alignment/>
      <protection locked="0"/>
    </xf>
    <xf numFmtId="0" fontId="30" fillId="0" borderId="0" xfId="147" applyFont="1" applyFill="1" applyBorder="1" applyAlignment="1">
      <alignment horizontal="center" vertical="center"/>
      <protection/>
    </xf>
    <xf numFmtId="0" fontId="42" fillId="0" borderId="0" xfId="147" applyFont="1" applyFill="1" applyBorder="1" applyAlignment="1">
      <alignment horizontal="right"/>
      <protection/>
    </xf>
    <xf numFmtId="0" fontId="13" fillId="0" borderId="0" xfId="101" applyNumberFormat="1" applyFont="1" applyFill="1" applyBorder="1" applyAlignment="1" applyProtection="1">
      <alignment/>
      <protection locked="0"/>
    </xf>
    <xf numFmtId="0" fontId="45" fillId="0" borderId="0" xfId="147" applyFont="1" applyFill="1" applyProtection="1">
      <alignment/>
      <protection locked="0"/>
    </xf>
    <xf numFmtId="0" fontId="29" fillId="0" borderId="0" xfId="101" applyNumberFormat="1" applyFont="1" applyFill="1" applyBorder="1" applyAlignment="1" applyProtection="1">
      <alignment wrapText="1"/>
      <protection locked="0"/>
    </xf>
    <xf numFmtId="0" fontId="29" fillId="0" borderId="0" xfId="101" applyNumberFormat="1" applyFont="1" applyFill="1" applyBorder="1" applyAlignment="1" applyProtection="1">
      <alignment horizontal="center" vertical="center"/>
      <protection locked="0"/>
    </xf>
    <xf numFmtId="0" fontId="29" fillId="0" borderId="0" xfId="101" applyNumberFormat="1" applyFont="1" applyFill="1" applyBorder="1" applyAlignment="1" applyProtection="1">
      <alignment horizontal="right"/>
      <protection locked="0"/>
    </xf>
    <xf numFmtId="0" fontId="13" fillId="0" borderId="0" xfId="101" applyNumberFormat="1" applyFont="1" applyFill="1" applyBorder="1" applyAlignment="1" applyProtection="1">
      <alignment horizontal="center" vertical="center"/>
      <protection locked="0"/>
    </xf>
    <xf numFmtId="0" fontId="29" fillId="0" borderId="0" xfId="101" applyNumberFormat="1" applyFont="1" applyFill="1" applyBorder="1" applyAlignment="1" applyProtection="1">
      <alignment/>
      <protection locked="0"/>
    </xf>
    <xf numFmtId="0" fontId="29" fillId="0" borderId="0" xfId="101" applyNumberFormat="1" applyFont="1" applyFill="1" applyBorder="1" applyAlignment="1" applyProtection="1">
      <alignment horizontal="right" vertical="center"/>
      <protection locked="0"/>
    </xf>
    <xf numFmtId="0" fontId="33" fillId="48" borderId="0" xfId="147" applyFont="1" applyFill="1" applyBorder="1" applyAlignment="1" applyProtection="1">
      <alignment horizontal="center" vertical="center" wrapText="1"/>
      <protection locked="0"/>
    </xf>
    <xf numFmtId="0" fontId="13" fillId="48" borderId="0" xfId="101" applyNumberFormat="1" applyFont="1" applyFill="1" applyBorder="1" applyAlignment="1" applyProtection="1">
      <alignment wrapText="1"/>
      <protection locked="0"/>
    </xf>
    <xf numFmtId="0" fontId="13" fillId="48" borderId="0" xfId="101" applyNumberFormat="1" applyFont="1" applyFill="1" applyBorder="1" applyAlignment="1" applyProtection="1">
      <alignment horizontal="center" vertical="center"/>
      <protection locked="0"/>
    </xf>
    <xf numFmtId="0" fontId="13" fillId="48" borderId="0" xfId="101" applyNumberFormat="1" applyFont="1" applyFill="1" applyBorder="1" applyAlignment="1" applyProtection="1">
      <alignment/>
      <protection locked="0"/>
    </xf>
    <xf numFmtId="0" fontId="14" fillId="0" borderId="0" xfId="101" applyNumberForma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33" fillId="48" borderId="0" xfId="147" applyFont="1" applyFill="1" applyBorder="1" applyAlignment="1" applyProtection="1">
      <alignment horizontal="center" vertical="center"/>
      <protection locked="0"/>
    </xf>
    <xf numFmtId="0" fontId="46" fillId="48" borderId="0" xfId="147" applyFont="1" applyFill="1" applyBorder="1" applyProtection="1">
      <alignment/>
      <protection locked="0"/>
    </xf>
    <xf numFmtId="0" fontId="33" fillId="0" borderId="0" xfId="147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/>
      <protection locked="0"/>
    </xf>
    <xf numFmtId="0" fontId="30" fillId="0" borderId="0" xfId="147" applyFont="1" applyFill="1" applyAlignment="1" applyProtection="1">
      <alignment horizontal="center" vertical="center"/>
      <protection locked="0"/>
    </xf>
    <xf numFmtId="0" fontId="47" fillId="0" borderId="0" xfId="147" applyFont="1" applyFill="1" applyProtection="1">
      <alignment/>
      <protection locked="0"/>
    </xf>
    <xf numFmtId="0" fontId="0" fillId="0" borderId="0" xfId="0" applyFill="1" applyAlignment="1">
      <alignment/>
    </xf>
    <xf numFmtId="0" fontId="30" fillId="0" borderId="55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58" borderId="58" xfId="0" applyFont="1" applyFill="1" applyBorder="1" applyAlignment="1">
      <alignment horizontal="center" vertical="center" wrapText="1"/>
    </xf>
    <xf numFmtId="0" fontId="25" fillId="58" borderId="4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58" borderId="0" xfId="0" applyFont="1" applyFill="1" applyBorder="1" applyAlignment="1">
      <alignment horizontal="center" vertical="center" wrapText="1"/>
    </xf>
    <xf numFmtId="0" fontId="25" fillId="58" borderId="31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5" fillId="58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58" borderId="5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30" fillId="0" borderId="3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 applyProtection="1">
      <alignment vertical="center" wrapText="1"/>
      <protection locked="0"/>
    </xf>
    <xf numFmtId="0" fontId="30" fillId="0" borderId="63" xfId="0" applyFont="1" applyFill="1" applyBorder="1" applyAlignment="1" applyProtection="1">
      <alignment vertical="center" wrapText="1"/>
      <protection locked="0"/>
    </xf>
    <xf numFmtId="0" fontId="33" fillId="0" borderId="50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left" vertical="center" wrapText="1"/>
      <protection locked="0"/>
    </xf>
    <xf numFmtId="0" fontId="34" fillId="0" borderId="25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horizontal="right" wrapText="1"/>
    </xf>
    <xf numFmtId="0" fontId="34" fillId="0" borderId="29" xfId="0" applyFont="1" applyFill="1" applyBorder="1" applyAlignment="1">
      <alignment vertical="center" wrapText="1"/>
    </xf>
    <xf numFmtId="0" fontId="34" fillId="0" borderId="29" xfId="0" applyFont="1" applyFill="1" applyBorder="1" applyAlignment="1">
      <alignment horizontal="right" wrapText="1"/>
    </xf>
    <xf numFmtId="0" fontId="34" fillId="0" borderId="64" xfId="0" applyFont="1" applyFill="1" applyBorder="1" applyAlignment="1">
      <alignment horizontal="right" wrapText="1"/>
    </xf>
    <xf numFmtId="0" fontId="34" fillId="0" borderId="65" xfId="0" applyFont="1" applyFill="1" applyBorder="1" applyAlignment="1">
      <alignment horizontal="right" wrapText="1"/>
    </xf>
    <xf numFmtId="0" fontId="33" fillId="0" borderId="52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5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156" applyFont="1" applyFill="1" applyBorder="1" applyAlignment="1">
      <alignment vertical="center" wrapText="1"/>
      <protection/>
    </xf>
    <xf numFmtId="0" fontId="34" fillId="83" borderId="66" xfId="0" applyFont="1" applyFill="1" applyBorder="1" applyAlignment="1">
      <alignment horizontal="center" vertical="center" wrapText="1"/>
    </xf>
    <xf numFmtId="0" fontId="0" fillId="83" borderId="67" xfId="0" applyFill="1" applyBorder="1" applyAlignment="1">
      <alignment wrapText="1"/>
    </xf>
    <xf numFmtId="0" fontId="34" fillId="83" borderId="68" xfId="0" applyFont="1" applyFill="1" applyBorder="1" applyAlignment="1">
      <alignment horizontal="center" vertical="center" wrapText="1"/>
    </xf>
    <xf numFmtId="0" fontId="0" fillId="83" borderId="69" xfId="0" applyFill="1" applyBorder="1" applyAlignment="1">
      <alignment wrapText="1"/>
    </xf>
    <xf numFmtId="0" fontId="34" fillId="83" borderId="70" xfId="0" applyFont="1" applyFill="1" applyBorder="1" applyAlignment="1">
      <alignment horizontal="center" vertical="center" wrapText="1"/>
    </xf>
    <xf numFmtId="0" fontId="0" fillId="83" borderId="71" xfId="0" applyFill="1" applyBorder="1" applyAlignment="1">
      <alignment wrapText="1"/>
    </xf>
    <xf numFmtId="0" fontId="25" fillId="0" borderId="62" xfId="0" applyFont="1" applyFill="1" applyBorder="1" applyAlignment="1">
      <alignment horizontal="center" vertical="center" wrapText="1"/>
    </xf>
    <xf numFmtId="0" fontId="92" fillId="36" borderId="72" xfId="0" applyFont="1" applyFill="1" applyBorder="1" applyAlignment="1" applyProtection="1">
      <alignment horizontal="center" vertical="center" wrapText="1"/>
      <protection locked="0"/>
    </xf>
    <xf numFmtId="0" fontId="92" fillId="36" borderId="73" xfId="0" applyFont="1" applyFill="1" applyBorder="1" applyAlignment="1" applyProtection="1">
      <alignment horizontal="center" vertical="center" wrapText="1"/>
      <protection locked="0"/>
    </xf>
    <xf numFmtId="0" fontId="93" fillId="84" borderId="74" xfId="0" applyFont="1" applyFill="1" applyBorder="1" applyAlignment="1" applyProtection="1">
      <alignment horizontal="left" vertical="center" wrapText="1"/>
      <protection locked="0"/>
    </xf>
    <xf numFmtId="0" fontId="93" fillId="84" borderId="71" xfId="0" applyFont="1" applyFill="1" applyBorder="1" applyAlignment="1" applyProtection="1">
      <alignment horizontal="left" vertical="center" wrapText="1"/>
      <protection locked="0"/>
    </xf>
    <xf numFmtId="0" fontId="9" fillId="54" borderId="22" xfId="0" applyFont="1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>
      <alignment horizontal="center"/>
    </xf>
    <xf numFmtId="0" fontId="25" fillId="0" borderId="62" xfId="0" applyFont="1" applyFill="1" applyBorder="1" applyAlignment="1">
      <alignment horizontal="center" vertical="center" wrapText="1"/>
    </xf>
    <xf numFmtId="0" fontId="25" fillId="58" borderId="58" xfId="147" applyFont="1" applyFill="1" applyBorder="1" applyAlignment="1" applyProtection="1">
      <alignment vertical="center"/>
      <protection locked="0"/>
    </xf>
    <xf numFmtId="0" fontId="25" fillId="58" borderId="40" xfId="147" applyFont="1" applyFill="1" applyBorder="1" applyAlignment="1" applyProtection="1">
      <alignment vertical="center"/>
      <protection locked="0"/>
    </xf>
    <xf numFmtId="0" fontId="25" fillId="58" borderId="31" xfId="147" applyFont="1" applyFill="1" applyBorder="1" applyAlignment="1" applyProtection="1">
      <alignment vertical="center"/>
      <protection locked="0"/>
    </xf>
    <xf numFmtId="0" fontId="39" fillId="49" borderId="22" xfId="147" applyFont="1" applyFill="1" applyBorder="1" applyAlignment="1" applyProtection="1">
      <alignment horizontal="center" vertical="center" wrapText="1"/>
      <protection locked="0"/>
    </xf>
    <xf numFmtId="0" fontId="30" fillId="0" borderId="21" xfId="147" applyFont="1" applyFill="1" applyBorder="1" applyAlignment="1" applyProtection="1">
      <alignment horizontal="center" vertical="center" wrapText="1"/>
      <protection locked="0"/>
    </xf>
    <xf numFmtId="0" fontId="30" fillId="0" borderId="42" xfId="147" applyFont="1" applyFill="1" applyBorder="1" applyAlignment="1" applyProtection="1">
      <alignment vertical="center" wrapText="1"/>
      <protection/>
    </xf>
    <xf numFmtId="0" fontId="40" fillId="0" borderId="75" xfId="147" applyFont="1" applyFill="1" applyBorder="1" applyAlignment="1" applyProtection="1">
      <alignment horizontal="center" vertical="center" wrapText="1"/>
      <protection/>
    </xf>
    <xf numFmtId="0" fontId="40" fillId="0" borderId="76" xfId="147" applyFont="1" applyFill="1" applyBorder="1" applyAlignment="1" applyProtection="1">
      <alignment horizontal="center" vertical="center" wrapText="1"/>
      <protection/>
    </xf>
    <xf numFmtId="0" fontId="40" fillId="0" borderId="77" xfId="147" applyFont="1" applyFill="1" applyBorder="1" applyAlignment="1" applyProtection="1">
      <alignment horizontal="center" vertical="center" wrapText="1"/>
      <protection/>
    </xf>
    <xf numFmtId="0" fontId="30" fillId="0" borderId="47" xfId="147" applyFont="1" applyFill="1" applyBorder="1" applyAlignment="1" applyProtection="1">
      <alignment vertical="center" wrapText="1"/>
      <protection/>
    </xf>
    <xf numFmtId="0" fontId="40" fillId="0" borderId="78" xfId="147" applyFont="1" applyFill="1" applyBorder="1" applyAlignment="1" applyProtection="1">
      <alignment horizontal="center" vertical="center" wrapText="1"/>
      <protection/>
    </xf>
    <xf numFmtId="0" fontId="39" fillId="0" borderId="50" xfId="147" applyFont="1" applyFill="1" applyBorder="1" applyAlignment="1" applyProtection="1">
      <alignment horizontal="center" vertical="center"/>
      <protection locked="0"/>
    </xf>
    <xf numFmtId="0" fontId="25" fillId="58" borderId="79" xfId="147" applyFont="1" applyFill="1" applyBorder="1" applyAlignment="1" applyProtection="1">
      <alignment vertical="center"/>
      <protection locked="0"/>
    </xf>
    <xf numFmtId="0" fontId="30" fillId="0" borderId="80" xfId="0" applyFont="1" applyFill="1" applyBorder="1" applyAlignment="1">
      <alignment horizontal="center" vertical="center"/>
    </xf>
    <xf numFmtId="0" fontId="39" fillId="0" borderId="39" xfId="147" applyFont="1" applyFill="1" applyBorder="1" applyAlignment="1" applyProtection="1">
      <alignment horizontal="center" vertical="center" wrapText="1"/>
      <protection locked="0"/>
    </xf>
    <xf numFmtId="0" fontId="25" fillId="0" borderId="81" xfId="0" applyFont="1" applyFill="1" applyBorder="1" applyAlignment="1">
      <alignment horizontal="center" vertical="center"/>
    </xf>
    <xf numFmtId="0" fontId="39" fillId="0" borderId="82" xfId="147" applyFont="1" applyFill="1" applyBorder="1" applyAlignment="1" applyProtection="1">
      <alignment horizontal="center" vertical="center" wrapText="1"/>
      <protection locked="0"/>
    </xf>
    <xf numFmtId="0" fontId="39" fillId="0" borderId="82" xfId="147" applyFont="1" applyFill="1" applyBorder="1" applyAlignment="1" applyProtection="1">
      <alignment horizontal="center" vertical="center"/>
      <protection locked="0"/>
    </xf>
    <xf numFmtId="0" fontId="30" fillId="58" borderId="83" xfId="147" applyFont="1" applyFill="1" applyBorder="1" applyAlignment="1" applyProtection="1">
      <alignment vertical="center"/>
      <protection locked="0"/>
    </xf>
    <xf numFmtId="0" fontId="25" fillId="58" borderId="84" xfId="0" applyFont="1" applyFill="1" applyBorder="1" applyAlignment="1">
      <alignment horizontal="center" vertical="center"/>
    </xf>
    <xf numFmtId="0" fontId="25" fillId="58" borderId="84" xfId="147" applyFont="1" applyFill="1" applyBorder="1" applyAlignment="1" applyProtection="1">
      <alignment vertical="center"/>
      <protection locked="0"/>
    </xf>
    <xf numFmtId="0" fontId="9" fillId="54" borderId="85" xfId="0" applyFont="1" applyFill="1" applyBorder="1" applyAlignment="1" applyProtection="1">
      <alignment horizontal="center" vertical="center" wrapText="1"/>
      <protection locked="0"/>
    </xf>
    <xf numFmtId="1" fontId="93" fillId="0" borderId="30" xfId="0" applyNumberFormat="1" applyFont="1" applyFill="1" applyBorder="1" applyAlignment="1">
      <alignment horizontal="right" wrapText="1"/>
    </xf>
    <xf numFmtId="0" fontId="30" fillId="85" borderId="0" xfId="0" applyFont="1" applyFill="1" applyBorder="1" applyAlignment="1" applyProtection="1">
      <alignment horizontal="center" vertical="center" wrapText="1"/>
      <protection locked="0"/>
    </xf>
    <xf numFmtId="0" fontId="30" fillId="85" borderId="62" xfId="0" applyFont="1" applyFill="1" applyBorder="1" applyAlignment="1" applyProtection="1">
      <alignment vertical="center" wrapText="1"/>
      <protection locked="0"/>
    </xf>
    <xf numFmtId="0" fontId="34" fillId="28" borderId="62" xfId="0" applyFont="1" applyFill="1" applyBorder="1" applyAlignment="1" applyProtection="1">
      <alignment vertical="center" wrapText="1"/>
      <protection locked="0"/>
    </xf>
    <xf numFmtId="0" fontId="30" fillId="0" borderId="54" xfId="147" applyFont="1" applyFill="1" applyBorder="1" applyAlignment="1" applyProtection="1">
      <alignment horizontal="center" vertical="center" wrapText="1"/>
      <protection locked="0"/>
    </xf>
    <xf numFmtId="0" fontId="39" fillId="0" borderId="0" xfId="147" applyFont="1" applyFill="1" applyBorder="1" applyAlignment="1" applyProtection="1">
      <alignment horizontal="center" vertical="center" wrapText="1"/>
      <protection locked="0"/>
    </xf>
    <xf numFmtId="0" fontId="25" fillId="0" borderId="86" xfId="147" applyFont="1" applyFill="1" applyBorder="1" applyAlignment="1" applyProtection="1">
      <alignment horizontal="center" vertical="center" wrapText="1"/>
      <protection/>
    </xf>
    <xf numFmtId="0" fontId="39" fillId="0" borderId="48" xfId="147" applyFont="1" applyFill="1" applyBorder="1" applyAlignment="1" applyProtection="1">
      <alignment horizontal="center" vertical="center" wrapText="1"/>
      <protection locked="0"/>
    </xf>
    <xf numFmtId="0" fontId="39" fillId="0" borderId="48" xfId="147" applyFont="1" applyFill="1" applyBorder="1" applyAlignment="1" applyProtection="1">
      <alignment horizontal="center" vertical="center"/>
      <protection locked="0"/>
    </xf>
    <xf numFmtId="0" fontId="39" fillId="0" borderId="62" xfId="147" applyFont="1" applyFill="1" applyBorder="1" applyAlignment="1" applyProtection="1">
      <alignment horizontal="center" vertical="center" wrapText="1"/>
      <protection locked="0"/>
    </xf>
    <xf numFmtId="0" fontId="25" fillId="0" borderId="62" xfId="147" applyFont="1" applyFill="1" applyBorder="1" applyAlignment="1" applyProtection="1">
      <alignment horizontal="center" vertical="center" wrapText="1"/>
      <protection/>
    </xf>
    <xf numFmtId="0" fontId="39" fillId="0" borderId="62" xfId="147" applyFont="1" applyFill="1" applyBorder="1" applyAlignment="1" applyProtection="1">
      <alignment horizontal="center" vertical="center"/>
      <protection locked="0"/>
    </xf>
    <xf numFmtId="0" fontId="41" fillId="0" borderId="62" xfId="147" applyFont="1" applyFill="1" applyBorder="1" applyAlignment="1" applyProtection="1">
      <alignment horizontal="center" vertical="center"/>
      <protection locked="0"/>
    </xf>
    <xf numFmtId="0" fontId="25" fillId="0" borderId="62" xfId="147" applyFont="1" applyFill="1" applyBorder="1" applyAlignment="1" applyProtection="1">
      <alignment horizontal="center" vertical="center"/>
      <protection locked="0"/>
    </xf>
    <xf numFmtId="0" fontId="30" fillId="0" borderId="62" xfId="147" applyFont="1" applyFill="1" applyBorder="1" applyAlignment="1" applyProtection="1">
      <alignment horizontal="center"/>
      <protection locked="0"/>
    </xf>
    <xf numFmtId="0" fontId="34" fillId="0" borderId="87" xfId="147" applyFont="1" applyBorder="1">
      <alignment/>
      <protection/>
    </xf>
    <xf numFmtId="0" fontId="0" fillId="0" borderId="88" xfId="147" applyFont="1" applyBorder="1" applyAlignment="1">
      <alignment horizontal="center"/>
      <protection/>
    </xf>
    <xf numFmtId="0" fontId="30" fillId="86" borderId="89" xfId="147" applyFont="1" applyFill="1" applyBorder="1" applyAlignment="1" applyProtection="1">
      <alignment horizontal="center" vertical="center"/>
      <protection locked="0"/>
    </xf>
    <xf numFmtId="0" fontId="30" fillId="86" borderId="0" xfId="147" applyFont="1" applyFill="1" applyBorder="1" applyAlignment="1" applyProtection="1">
      <alignment horizontal="center" vertical="center"/>
      <protection locked="0"/>
    </xf>
    <xf numFmtId="0" fontId="30" fillId="86" borderId="90" xfId="147" applyFont="1" applyFill="1" applyBorder="1" applyAlignment="1" applyProtection="1">
      <alignment horizontal="center" vertical="center"/>
      <protection locked="0"/>
    </xf>
    <xf numFmtId="0" fontId="30" fillId="86" borderId="91" xfId="147" applyFont="1" applyFill="1" applyBorder="1" applyAlignment="1" applyProtection="1">
      <alignment horizontal="center" vertical="center"/>
      <protection locked="0"/>
    </xf>
    <xf numFmtId="0" fontId="30" fillId="86" borderId="84" xfId="147" applyFont="1" applyFill="1" applyBorder="1" applyAlignment="1" applyProtection="1">
      <alignment horizontal="center" vertical="center"/>
      <protection locked="0"/>
    </xf>
    <xf numFmtId="0" fontId="30" fillId="86" borderId="92" xfId="147" applyFont="1" applyFill="1" applyBorder="1" applyAlignment="1" applyProtection="1">
      <alignment horizontal="center" vertical="center"/>
      <protection locked="0"/>
    </xf>
    <xf numFmtId="0" fontId="0" fillId="0" borderId="62" xfId="147" applyBorder="1">
      <alignment/>
      <protection/>
    </xf>
    <xf numFmtId="0" fontId="0" fillId="0" borderId="62" xfId="147" applyFont="1" applyBorder="1" applyAlignment="1">
      <alignment horizontal="center"/>
      <protection/>
    </xf>
    <xf numFmtId="0" fontId="0" fillId="86" borderId="0" xfId="147" applyFill="1">
      <alignment/>
      <protection/>
    </xf>
    <xf numFmtId="0" fontId="30" fillId="0" borderId="0" xfId="147" applyFont="1" applyFill="1" applyBorder="1" applyAlignment="1" applyProtection="1">
      <alignment horizontal="center"/>
      <protection locked="0"/>
    </xf>
    <xf numFmtId="0" fontId="0" fillId="0" borderId="0" xfId="147" applyFont="1" applyBorder="1" applyAlignment="1">
      <alignment horizontal="center"/>
      <protection/>
    </xf>
    <xf numFmtId="0" fontId="52" fillId="0" borderId="0" xfId="147" applyFont="1" applyFill="1" applyAlignment="1">
      <alignment horizontal="center" vertical="center"/>
      <protection/>
    </xf>
    <xf numFmtId="0" fontId="33" fillId="87" borderId="93" xfId="0" applyFont="1" applyFill="1" applyBorder="1" applyAlignment="1" applyProtection="1">
      <alignment horizontal="center" vertical="center" wrapText="1"/>
      <protection locked="0"/>
    </xf>
    <xf numFmtId="0" fontId="0" fillId="88" borderId="0" xfId="0" applyFill="1" applyAlignment="1">
      <alignment/>
    </xf>
    <xf numFmtId="0" fontId="93" fillId="0" borderId="62" xfId="0" applyFont="1" applyFill="1" applyBorder="1" applyAlignment="1">
      <alignment vertical="center" wrapText="1"/>
    </xf>
    <xf numFmtId="0" fontId="93" fillId="0" borderId="62" xfId="144" applyFont="1" applyFill="1" applyBorder="1" applyAlignment="1">
      <alignment vertical="center" wrapText="1"/>
      <protection/>
    </xf>
    <xf numFmtId="0" fontId="34" fillId="0" borderId="62" xfId="144" applyFont="1" applyFill="1" applyBorder="1" applyAlignment="1">
      <alignment vertical="center" wrapText="1"/>
      <protection/>
    </xf>
    <xf numFmtId="1" fontId="34" fillId="0" borderId="62" xfId="0" applyNumberFormat="1" applyFont="1" applyFill="1" applyBorder="1" applyAlignment="1">
      <alignment horizontal="right" wrapText="1"/>
    </xf>
    <xf numFmtId="0" fontId="0" fillId="0" borderId="50" xfId="0" applyFill="1" applyBorder="1" applyAlignment="1">
      <alignment horizontal="center"/>
    </xf>
    <xf numFmtId="0" fontId="25" fillId="58" borderId="62" xfId="0" applyFont="1" applyFill="1" applyBorder="1" applyAlignment="1">
      <alignment horizontal="center" vertical="center" wrapText="1"/>
    </xf>
    <xf numFmtId="0" fontId="34" fillId="88" borderId="94" xfId="0" applyFont="1" applyFill="1" applyBorder="1" applyAlignment="1">
      <alignment vertical="center" wrapText="1"/>
    </xf>
    <xf numFmtId="0" fontId="34" fillId="88" borderId="95" xfId="0" applyFont="1" applyFill="1" applyBorder="1" applyAlignment="1">
      <alignment horizontal="right" wrapText="1"/>
    </xf>
    <xf numFmtId="0" fontId="34" fillId="88" borderId="96" xfId="0" applyFont="1" applyFill="1" applyBorder="1" applyAlignment="1">
      <alignment vertical="center" wrapText="1"/>
    </xf>
    <xf numFmtId="0" fontId="34" fillId="88" borderId="97" xfId="0" applyFont="1" applyFill="1" applyBorder="1" applyAlignment="1">
      <alignment vertical="center" wrapText="1"/>
    </xf>
    <xf numFmtId="0" fontId="34" fillId="88" borderId="98" xfId="0" applyFont="1" applyFill="1" applyBorder="1" applyAlignment="1">
      <alignment horizontal="right" wrapText="1"/>
    </xf>
    <xf numFmtId="0" fontId="34" fillId="88" borderId="99" xfId="0" applyFont="1" applyFill="1" applyBorder="1" applyAlignment="1">
      <alignment vertical="center" wrapText="1"/>
    </xf>
    <xf numFmtId="0" fontId="33" fillId="52" borderId="0" xfId="0" applyFont="1" applyFill="1" applyBorder="1" applyAlignment="1" applyProtection="1">
      <alignment horizontal="center" vertical="center" wrapText="1"/>
      <protection locked="0"/>
    </xf>
    <xf numFmtId="0" fontId="9" fillId="52" borderId="0" xfId="0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147" applyFont="1" applyBorder="1" applyAlignment="1">
      <alignment horizontal="center"/>
      <protection/>
    </xf>
    <xf numFmtId="0" fontId="34" fillId="0" borderId="30" xfId="0" applyFont="1" applyFill="1" applyBorder="1" applyAlignment="1">
      <alignment horizontal="left" vertical="center" wrapText="1"/>
    </xf>
    <xf numFmtId="0" fontId="33" fillId="44" borderId="25" xfId="0" applyFont="1" applyFill="1" applyBorder="1" applyAlignment="1">
      <alignment horizontal="left" vertical="center" wrapText="1"/>
    </xf>
    <xf numFmtId="1" fontId="34" fillId="88" borderId="47" xfId="0" applyNumberFormat="1" applyFont="1" applyFill="1" applyBorder="1" applyAlignment="1">
      <alignment horizontal="right" wrapText="1"/>
    </xf>
    <xf numFmtId="0" fontId="34" fillId="0" borderId="62" xfId="0" applyFont="1" applyFill="1" applyBorder="1" applyAlignment="1" applyProtection="1">
      <alignment horizontal="right" wrapText="1"/>
      <protection/>
    </xf>
    <xf numFmtId="0" fontId="34" fillId="88" borderId="23" xfId="0" applyFont="1" applyFill="1" applyBorder="1" applyAlignment="1">
      <alignment horizontal="right" wrapText="1"/>
    </xf>
    <xf numFmtId="1" fontId="34" fillId="88" borderId="23" xfId="0" applyNumberFormat="1" applyFont="1" applyFill="1" applyBorder="1" applyAlignment="1">
      <alignment horizontal="right" wrapText="1"/>
    </xf>
    <xf numFmtId="0" fontId="34" fillId="88" borderId="25" xfId="0" applyFont="1" applyFill="1" applyBorder="1" applyAlignment="1">
      <alignment vertical="center" wrapText="1"/>
    </xf>
    <xf numFmtId="0" fontId="34" fillId="88" borderId="25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34" fillId="0" borderId="23" xfId="0" applyFont="1" applyFill="1" applyBorder="1" applyAlignment="1">
      <alignment vertical="top" wrapText="1"/>
    </xf>
    <xf numFmtId="0" fontId="93" fillId="0" borderId="30" xfId="0" applyFont="1" applyFill="1" applyBorder="1" applyAlignment="1">
      <alignment horizontal="right" wrapText="1"/>
    </xf>
    <xf numFmtId="0" fontId="93" fillId="0" borderId="87" xfId="0" applyFont="1" applyFill="1" applyBorder="1" applyAlignment="1">
      <alignment vertical="center" wrapText="1"/>
    </xf>
    <xf numFmtId="0" fontId="93" fillId="0" borderId="23" xfId="0" applyFont="1" applyFill="1" applyBorder="1" applyAlignment="1">
      <alignment horizontal="right" wrapText="1"/>
    </xf>
    <xf numFmtId="1" fontId="93" fillId="0" borderId="23" xfId="0" applyNumberFormat="1" applyFont="1" applyFill="1" applyBorder="1" applyAlignment="1">
      <alignment horizontal="right" wrapText="1"/>
    </xf>
    <xf numFmtId="0" fontId="34" fillId="0" borderId="59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vertical="center" wrapText="1"/>
    </xf>
    <xf numFmtId="0" fontId="34" fillId="0" borderId="37" xfId="0" applyFont="1" applyFill="1" applyBorder="1" applyAlignment="1">
      <alignment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89" borderId="23" xfId="0" applyFont="1" applyFill="1" applyBorder="1" applyAlignment="1">
      <alignment horizontal="left" vertical="center" wrapText="1"/>
    </xf>
    <xf numFmtId="0" fontId="34" fillId="89" borderId="23" xfId="0" applyFont="1" applyFill="1" applyBorder="1" applyAlignment="1">
      <alignment vertical="center" wrapText="1"/>
    </xf>
    <xf numFmtId="0" fontId="93" fillId="89" borderId="62" xfId="0" applyFont="1" applyFill="1" applyBorder="1" applyAlignment="1">
      <alignment vertical="center" wrapText="1"/>
    </xf>
    <xf numFmtId="0" fontId="34" fillId="89" borderId="62" xfId="152" applyFont="1" applyFill="1" applyBorder="1" applyAlignment="1">
      <alignment vertical="center" wrapText="1"/>
      <protection/>
    </xf>
    <xf numFmtId="0" fontId="34" fillId="89" borderId="62" xfId="153" applyFont="1" applyFill="1" applyBorder="1" applyAlignment="1">
      <alignment vertical="center" wrapText="1"/>
      <protection/>
    </xf>
    <xf numFmtId="0" fontId="34" fillId="89" borderId="62" xfId="154" applyFont="1" applyFill="1" applyBorder="1" applyAlignment="1">
      <alignment vertical="center" wrapText="1"/>
      <protection/>
    </xf>
    <xf numFmtId="0" fontId="34" fillId="89" borderId="62" xfId="143" applyFont="1" applyFill="1" applyBorder="1" applyAlignment="1">
      <alignment vertical="center" wrapText="1"/>
      <protection/>
    </xf>
    <xf numFmtId="0" fontId="34" fillId="89" borderId="101" xfId="143" applyFont="1" applyFill="1" applyBorder="1" applyAlignment="1">
      <alignment vertical="center" wrapText="1"/>
      <protection/>
    </xf>
    <xf numFmtId="0" fontId="93" fillId="89" borderId="87" xfId="143" applyFont="1" applyFill="1" applyBorder="1" applyAlignment="1">
      <alignment vertical="center" wrapText="1"/>
      <protection/>
    </xf>
    <xf numFmtId="0" fontId="34" fillId="89" borderId="102" xfId="143" applyFont="1" applyFill="1" applyBorder="1" applyAlignment="1">
      <alignment vertical="center" wrapText="1"/>
      <protection/>
    </xf>
    <xf numFmtId="0" fontId="34" fillId="89" borderId="34" xfId="0" applyFont="1" applyFill="1" applyBorder="1" applyAlignment="1">
      <alignment vertical="center" wrapText="1"/>
    </xf>
    <xf numFmtId="0" fontId="34" fillId="89" borderId="35" xfId="0" applyFont="1" applyFill="1" applyBorder="1" applyAlignment="1">
      <alignment horizontal="left" vertical="center" wrapText="1"/>
    </xf>
    <xf numFmtId="0" fontId="34" fillId="89" borderId="103" xfId="0" applyFont="1" applyFill="1" applyBorder="1" applyAlignment="1">
      <alignment vertical="center" wrapText="1"/>
    </xf>
    <xf numFmtId="174" fontId="41" fillId="90" borderId="104" xfId="143" applyNumberFormat="1" applyFont="1" applyFill="1" applyBorder="1" applyAlignment="1">
      <alignment vertical="center" wrapText="1"/>
      <protection/>
    </xf>
    <xf numFmtId="174" fontId="41" fillId="90" borderId="105" xfId="143" applyNumberFormat="1" applyFont="1" applyFill="1" applyBorder="1" applyAlignment="1">
      <alignment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0" fillId="0" borderId="106" xfId="0" applyFont="1" applyFill="1" applyBorder="1" applyAlignment="1">
      <alignment horizontal="center" vertical="center" wrapText="1"/>
    </xf>
    <xf numFmtId="0" fontId="25" fillId="58" borderId="97" xfId="0" applyFont="1" applyFill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25" fillId="58" borderId="108" xfId="0" applyFont="1" applyFill="1" applyBorder="1" applyAlignment="1">
      <alignment horizontal="center" vertical="center" wrapText="1"/>
    </xf>
    <xf numFmtId="0" fontId="30" fillId="0" borderId="109" xfId="0" applyFont="1" applyFill="1" applyBorder="1" applyAlignment="1">
      <alignment horizontal="center" vertical="center"/>
    </xf>
    <xf numFmtId="0" fontId="30" fillId="0" borderId="110" xfId="0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 wrapText="1"/>
    </xf>
    <xf numFmtId="0" fontId="25" fillId="0" borderId="112" xfId="0" applyFont="1" applyFill="1" applyBorder="1" applyAlignment="1">
      <alignment horizontal="center" vertical="center" wrapText="1"/>
    </xf>
    <xf numFmtId="0" fontId="30" fillId="0" borderId="106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30" fillId="0" borderId="113" xfId="0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25" fillId="58" borderId="111" xfId="0" applyFont="1" applyFill="1" applyBorder="1" applyAlignment="1">
      <alignment horizontal="center" vertical="center" wrapText="1"/>
    </xf>
    <xf numFmtId="0" fontId="30" fillId="0" borderId="116" xfId="0" applyFont="1" applyFill="1" applyBorder="1" applyAlignment="1">
      <alignment horizontal="center" vertical="center" wrapText="1"/>
    </xf>
    <xf numFmtId="0" fontId="34" fillId="0" borderId="62" xfId="156" applyFont="1" applyFill="1" applyBorder="1" applyAlignment="1">
      <alignment horizontal="center" vertical="center" wrapText="1"/>
      <protection/>
    </xf>
    <xf numFmtId="0" fontId="34" fillId="89" borderId="62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61" xfId="0" applyFont="1" applyFill="1" applyBorder="1" applyAlignment="1">
      <alignment vertical="center" wrapText="1"/>
    </xf>
    <xf numFmtId="0" fontId="33" fillId="91" borderId="26" xfId="0" applyFont="1" applyFill="1" applyBorder="1" applyAlignment="1" applyProtection="1">
      <alignment horizontal="center" vertical="center" wrapText="1"/>
      <protection locked="0"/>
    </xf>
    <xf numFmtId="0" fontId="33" fillId="91" borderId="27" xfId="0" applyFont="1" applyFill="1" applyBorder="1" applyAlignment="1" applyProtection="1">
      <alignment horizontal="center" vertical="center" wrapText="1"/>
      <protection locked="0"/>
    </xf>
    <xf numFmtId="0" fontId="33" fillId="91" borderId="21" xfId="0" applyFont="1" applyFill="1" applyBorder="1" applyAlignment="1" applyProtection="1">
      <alignment horizontal="center" vertical="center" wrapText="1"/>
      <protection locked="0"/>
    </xf>
    <xf numFmtId="0" fontId="9" fillId="52" borderId="24" xfId="0" applyFont="1" applyFill="1" applyBorder="1" applyAlignment="1" applyProtection="1">
      <alignment horizontal="center" vertical="center" wrapText="1"/>
      <protection locked="0"/>
    </xf>
    <xf numFmtId="0" fontId="34" fillId="0" borderId="59" xfId="0" applyFont="1" applyFill="1" applyBorder="1" applyAlignment="1">
      <alignment vertical="center" wrapText="1"/>
    </xf>
    <xf numFmtId="0" fontId="34" fillId="0" borderId="60" xfId="156" applyFont="1" applyFill="1" applyBorder="1" applyAlignment="1">
      <alignment vertical="center" wrapText="1"/>
      <protection/>
    </xf>
    <xf numFmtId="0" fontId="9" fillId="52" borderId="48" xfId="0" applyFont="1" applyFill="1" applyBorder="1" applyAlignment="1" applyProtection="1">
      <alignment horizontal="center" vertical="center" wrapText="1"/>
      <protection locked="0"/>
    </xf>
    <xf numFmtId="0" fontId="9" fillId="52" borderId="19" xfId="0" applyFont="1" applyFill="1" applyBorder="1" applyAlignment="1" applyProtection="1">
      <alignment horizontal="center" vertical="center" wrapText="1"/>
      <protection locked="0"/>
    </xf>
    <xf numFmtId="0" fontId="9" fillId="52" borderId="19" xfId="0" applyFont="1" applyFill="1" applyBorder="1" applyAlignment="1" applyProtection="1">
      <alignment horizontal="center" vertical="center" wrapText="1"/>
      <protection locked="0"/>
    </xf>
    <xf numFmtId="0" fontId="34" fillId="0" borderId="35" xfId="0" applyFont="1" applyFill="1" applyBorder="1" applyAlignment="1">
      <alignment vertical="center" wrapText="1"/>
    </xf>
    <xf numFmtId="0" fontId="33" fillId="52" borderId="19" xfId="0" applyFont="1" applyFill="1" applyBorder="1" applyAlignment="1" applyProtection="1">
      <alignment horizontal="center" vertical="center" wrapText="1"/>
      <protection locked="0"/>
    </xf>
    <xf numFmtId="0" fontId="9" fillId="52" borderId="32" xfId="0" applyFont="1" applyFill="1" applyBorder="1" applyAlignment="1" applyProtection="1">
      <alignment horizontal="center" vertical="center" wrapText="1"/>
      <protection locked="0"/>
    </xf>
    <xf numFmtId="0" fontId="34" fillId="0" borderId="34" xfId="0" applyFont="1" applyFill="1" applyBorder="1" applyAlignment="1">
      <alignment vertical="center" wrapText="1"/>
    </xf>
    <xf numFmtId="0" fontId="9" fillId="52" borderId="117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>
      <alignment horizontal="right" wrapText="1"/>
    </xf>
    <xf numFmtId="1" fontId="34" fillId="0" borderId="23" xfId="0" applyNumberFormat="1" applyFont="1" applyFill="1" applyBorder="1" applyAlignment="1">
      <alignment horizontal="right" wrapText="1"/>
    </xf>
    <xf numFmtId="0" fontId="9" fillId="52" borderId="118" xfId="0" applyFont="1" applyFill="1" applyBorder="1" applyAlignment="1" applyProtection="1">
      <alignment horizontal="center" vertical="center" wrapText="1"/>
      <protection locked="0"/>
    </xf>
    <xf numFmtId="0" fontId="9" fillId="52" borderId="55" xfId="0" applyFont="1" applyFill="1" applyBorder="1" applyAlignment="1" applyProtection="1">
      <alignment horizontal="center" vertical="center" wrapText="1"/>
      <protection locked="0"/>
    </xf>
    <xf numFmtId="0" fontId="33" fillId="51" borderId="59" xfId="0" applyFont="1" applyFill="1" applyBorder="1" applyAlignment="1" applyProtection="1">
      <alignment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textRotation="180" wrapText="1"/>
      <protection locked="0"/>
    </xf>
    <xf numFmtId="0" fontId="33" fillId="53" borderId="59" xfId="0" applyFont="1" applyFill="1" applyBorder="1" applyAlignment="1" applyProtection="1">
      <alignment vertical="center" wrapText="1"/>
      <protection locked="0"/>
    </xf>
    <xf numFmtId="0" fontId="34" fillId="0" borderId="61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4" fillId="83" borderId="119" xfId="0" applyFont="1" applyFill="1" applyBorder="1" applyAlignment="1">
      <alignment horizontal="center" vertical="center" wrapText="1"/>
    </xf>
    <xf numFmtId="0" fontId="34" fillId="83" borderId="120" xfId="0" applyFont="1" applyFill="1" applyBorder="1" applyAlignment="1">
      <alignment horizontal="center" vertical="center" wrapText="1"/>
    </xf>
    <xf numFmtId="0" fontId="34" fillId="83" borderId="121" xfId="0" applyFont="1" applyFill="1" applyBorder="1" applyAlignment="1">
      <alignment horizontal="center" vertical="center" wrapText="1"/>
    </xf>
    <xf numFmtId="0" fontId="32" fillId="92" borderId="122" xfId="101" applyNumberFormat="1" applyFont="1" applyFill="1" applyBorder="1" applyAlignment="1" applyProtection="1">
      <alignment horizontal="center" vertical="center" wrapText="1"/>
      <protection locked="0"/>
    </xf>
    <xf numFmtId="0" fontId="33" fillId="51" borderId="26" xfId="0" applyFont="1" applyFill="1" applyBorder="1" applyAlignment="1" applyProtection="1">
      <alignment horizontal="center" vertical="center" wrapText="1"/>
      <protection locked="0"/>
    </xf>
    <xf numFmtId="0" fontId="33" fillId="51" borderId="27" xfId="0" applyFont="1" applyFill="1" applyBorder="1" applyAlignment="1" applyProtection="1">
      <alignment horizontal="center" vertical="center" wrapText="1"/>
      <protection locked="0"/>
    </xf>
    <xf numFmtId="0" fontId="33" fillId="51" borderId="21" xfId="0" applyFont="1" applyFill="1" applyBorder="1" applyAlignment="1" applyProtection="1">
      <alignment horizontal="center" vertical="center" wrapText="1"/>
      <protection locked="0"/>
    </xf>
    <xf numFmtId="0" fontId="33" fillId="52" borderId="122" xfId="0" applyFont="1" applyFill="1" applyBorder="1" applyAlignment="1" applyProtection="1">
      <alignment horizontal="center" vertical="center" wrapText="1"/>
      <protection locked="0"/>
    </xf>
    <xf numFmtId="0" fontId="33" fillId="52" borderId="27" xfId="0" applyFont="1" applyFill="1" applyBorder="1" applyAlignment="1" applyProtection="1">
      <alignment horizontal="center" vertical="center" wrapText="1"/>
      <protection locked="0"/>
    </xf>
    <xf numFmtId="0" fontId="33" fillId="52" borderId="123" xfId="0" applyFont="1" applyFill="1" applyBorder="1" applyAlignment="1" applyProtection="1">
      <alignment horizontal="center" vertical="center" wrapText="1"/>
      <protection locked="0"/>
    </xf>
    <xf numFmtId="0" fontId="34" fillId="83" borderId="119" xfId="0" applyFont="1" applyFill="1" applyBorder="1" applyAlignment="1" applyProtection="1">
      <alignment horizontal="center" vertical="center" wrapText="1"/>
      <protection locked="0"/>
    </xf>
    <xf numFmtId="0" fontId="34" fillId="83" borderId="120" xfId="0" applyFont="1" applyFill="1" applyBorder="1" applyAlignment="1" applyProtection="1">
      <alignment horizontal="center" vertical="center" wrapText="1"/>
      <protection locked="0"/>
    </xf>
    <xf numFmtId="0" fontId="34" fillId="83" borderId="119" xfId="156" applyFont="1" applyFill="1" applyBorder="1" applyAlignment="1">
      <alignment horizontal="center" vertical="center" wrapText="1"/>
      <protection/>
    </xf>
    <xf numFmtId="0" fontId="34" fillId="83" borderId="120" xfId="156" applyFont="1" applyFill="1" applyBorder="1" applyAlignment="1">
      <alignment horizontal="center" vertical="center" wrapText="1"/>
      <protection/>
    </xf>
    <xf numFmtId="0" fontId="33" fillId="51" borderId="60" xfId="0" applyFont="1" applyFill="1" applyBorder="1" applyAlignment="1" applyProtection="1">
      <alignment vertical="center" wrapText="1"/>
      <protection locked="0"/>
    </xf>
    <xf numFmtId="0" fontId="33" fillId="51" borderId="109" xfId="0" applyFont="1" applyFill="1" applyBorder="1" applyAlignment="1" applyProtection="1">
      <alignment vertical="center" wrapText="1"/>
      <protection locked="0"/>
    </xf>
    <xf numFmtId="0" fontId="33" fillId="51" borderId="57" xfId="0" applyFont="1" applyFill="1" applyBorder="1" applyAlignment="1" applyProtection="1">
      <alignment vertical="center" wrapText="1"/>
      <protection locked="0"/>
    </xf>
    <xf numFmtId="0" fontId="33" fillId="91" borderId="59" xfId="0" applyFont="1" applyFill="1" applyBorder="1" applyAlignment="1" applyProtection="1">
      <alignment vertical="center" wrapText="1"/>
      <protection locked="0"/>
    </xf>
    <xf numFmtId="0" fontId="94" fillId="0" borderId="62" xfId="0" applyFont="1" applyFill="1" applyBorder="1" applyAlignment="1">
      <alignment horizontal="left" vertical="center" wrapText="1"/>
    </xf>
    <xf numFmtId="0" fontId="34" fillId="93" borderId="87" xfId="0" applyFont="1" applyFill="1" applyBorder="1" applyAlignment="1" applyProtection="1">
      <alignment horizontal="center" vertical="center" wrapText="1"/>
      <protection locked="0"/>
    </xf>
    <xf numFmtId="0" fontId="34" fillId="93" borderId="88" xfId="0" applyFont="1" applyFill="1" applyBorder="1" applyAlignment="1" applyProtection="1">
      <alignment horizontal="center" vertical="center" wrapText="1"/>
      <protection locked="0"/>
    </xf>
    <xf numFmtId="0" fontId="9" fillId="87" borderId="124" xfId="0" applyFont="1" applyFill="1" applyBorder="1" applyAlignment="1" applyProtection="1">
      <alignment horizontal="center" vertical="center" wrapText="1"/>
      <protection/>
    </xf>
    <xf numFmtId="0" fontId="94" fillId="0" borderId="62" xfId="0" applyFont="1" applyFill="1" applyBorder="1" applyAlignment="1">
      <alignment vertical="center" wrapText="1"/>
    </xf>
    <xf numFmtId="0" fontId="9" fillId="87" borderId="125" xfId="0" applyFont="1" applyFill="1" applyBorder="1" applyAlignment="1" applyProtection="1">
      <alignment horizontal="center" vertical="center" wrapText="1"/>
      <protection locked="0"/>
    </xf>
    <xf numFmtId="0" fontId="33" fillId="87" borderId="62" xfId="0" applyFont="1" applyFill="1" applyBorder="1" applyAlignment="1" applyProtection="1">
      <alignment horizontal="center" vertical="center" wrapText="1"/>
      <protection locked="0"/>
    </xf>
    <xf numFmtId="0" fontId="9" fillId="87" borderId="84" xfId="0" applyFont="1" applyFill="1" applyBorder="1" applyAlignment="1" applyProtection="1">
      <alignment horizontal="center" vertical="center" wrapText="1"/>
      <protection locked="0"/>
    </xf>
    <xf numFmtId="0" fontId="9" fillId="87" borderId="126" xfId="0" applyFont="1" applyFill="1" applyBorder="1" applyAlignment="1" applyProtection="1">
      <alignment horizontal="center" vertical="center" wrapText="1"/>
      <protection locked="0"/>
    </xf>
    <xf numFmtId="0" fontId="94" fillId="0" borderId="62" xfId="155" applyFont="1" applyFill="1" applyBorder="1" applyAlignment="1">
      <alignment vertical="center" wrapText="1"/>
      <protection/>
    </xf>
    <xf numFmtId="0" fontId="9" fillId="87" borderId="88" xfId="0" applyFont="1" applyFill="1" applyBorder="1" applyAlignment="1" applyProtection="1">
      <alignment horizontal="center" vertical="center" wrapText="1"/>
      <protection locked="0"/>
    </xf>
    <xf numFmtId="0" fontId="9" fillId="87" borderId="62" xfId="0" applyFont="1" applyFill="1" applyBorder="1" applyAlignment="1" applyProtection="1">
      <alignment horizontal="center" vertical="center" wrapText="1"/>
      <protection locked="0"/>
    </xf>
    <xf numFmtId="0" fontId="34" fillId="88" borderId="62" xfId="0" applyFont="1" applyFill="1" applyBorder="1" applyAlignment="1">
      <alignment horizontal="center" vertical="center" wrapText="1"/>
    </xf>
    <xf numFmtId="0" fontId="34" fillId="89" borderId="87" xfId="0" applyFont="1" applyFill="1" applyBorder="1" applyAlignment="1">
      <alignment horizontal="center" vertical="center" wrapText="1"/>
    </xf>
    <xf numFmtId="0" fontId="34" fillId="89" borderId="88" xfId="0" applyFont="1" applyFill="1" applyBorder="1" applyAlignment="1">
      <alignment horizontal="center" vertical="center" wrapText="1"/>
    </xf>
    <xf numFmtId="0" fontId="42" fillId="0" borderId="19" xfId="147" applyFont="1" applyFill="1" applyBorder="1" applyAlignment="1">
      <alignment horizontal="center" vertical="center"/>
      <protection/>
    </xf>
    <xf numFmtId="0" fontId="0" fillId="0" borderId="87" xfId="147" applyFont="1" applyBorder="1" applyAlignment="1">
      <alignment horizontal="left" vertical="center"/>
      <protection/>
    </xf>
    <xf numFmtId="0" fontId="0" fillId="0" borderId="88" xfId="147" applyBorder="1" applyAlignment="1">
      <alignment horizontal="left" vertical="center"/>
      <protection/>
    </xf>
    <xf numFmtId="0" fontId="42" fillId="0" borderId="0" xfId="147" applyFont="1" applyFill="1" applyBorder="1" applyAlignment="1" applyProtection="1">
      <alignment horizontal="right"/>
      <protection locked="0"/>
    </xf>
    <xf numFmtId="0" fontId="42" fillId="0" borderId="0" xfId="147" applyFont="1" applyFill="1" applyBorder="1">
      <alignment/>
      <protection/>
    </xf>
    <xf numFmtId="0" fontId="44" fillId="0" borderId="31" xfId="147" applyFont="1" applyFill="1" applyBorder="1" applyAlignment="1" applyProtection="1">
      <alignment horizontal="right" vertical="center"/>
      <protection/>
    </xf>
    <xf numFmtId="0" fontId="30" fillId="0" borderId="24" xfId="147" applyFont="1" applyFill="1" applyBorder="1" applyAlignment="1" applyProtection="1">
      <alignment horizontal="left" vertical="center" wrapText="1"/>
      <protection/>
    </xf>
    <xf numFmtId="0" fontId="30" fillId="0" borderId="127" xfId="147" applyFont="1" applyFill="1" applyBorder="1" applyAlignment="1" applyProtection="1">
      <alignment horizontal="left" vertical="center" wrapText="1"/>
      <protection/>
    </xf>
    <xf numFmtId="0" fontId="30" fillId="0" borderId="108" xfId="147" applyFont="1" applyFill="1" applyBorder="1" applyAlignment="1" applyProtection="1">
      <alignment horizontal="left" vertical="center" wrapText="1"/>
      <protection/>
    </xf>
    <xf numFmtId="0" fontId="34" fillId="0" borderId="62" xfId="147" applyFont="1" applyBorder="1" applyAlignment="1">
      <alignment horizontal="left" wrapText="1"/>
      <protection/>
    </xf>
    <xf numFmtId="0" fontId="30" fillId="0" borderId="26" xfId="147" applyFont="1" applyFill="1" applyBorder="1" applyAlignment="1" applyProtection="1">
      <alignment horizontal="left" vertical="center" wrapText="1"/>
      <protection/>
    </xf>
    <xf numFmtId="0" fontId="30" fillId="0" borderId="21" xfId="147" applyFont="1" applyFill="1" applyBorder="1" applyAlignment="1" applyProtection="1">
      <alignment horizontal="left" vertical="center" wrapText="1"/>
      <protection/>
    </xf>
    <xf numFmtId="0" fontId="30" fillId="0" borderId="87" xfId="147" applyFont="1" applyFill="1" applyBorder="1" applyAlignment="1" applyProtection="1">
      <alignment horizontal="center" vertical="center" wrapText="1"/>
      <protection/>
    </xf>
    <xf numFmtId="0" fontId="30" fillId="0" borderId="88" xfId="147" applyFont="1" applyFill="1" applyBorder="1" applyAlignment="1" applyProtection="1">
      <alignment horizontal="center" vertical="center" wrapText="1"/>
      <protection/>
    </xf>
    <xf numFmtId="0" fontId="30" fillId="0" borderId="28" xfId="147" applyFont="1" applyFill="1" applyBorder="1" applyAlignment="1" applyProtection="1">
      <alignment horizontal="left" vertical="center" wrapText="1"/>
      <protection/>
    </xf>
    <xf numFmtId="0" fontId="30" fillId="0" borderId="128" xfId="147" applyFont="1" applyFill="1" applyBorder="1" applyAlignment="1" applyProtection="1">
      <alignment horizontal="left" vertical="center" wrapText="1"/>
      <protection/>
    </xf>
    <xf numFmtId="0" fontId="30" fillId="0" borderId="129" xfId="147" applyFont="1" applyFill="1" applyBorder="1" applyAlignment="1" applyProtection="1">
      <alignment horizontal="left" vertical="center" wrapText="1"/>
      <protection/>
    </xf>
    <xf numFmtId="0" fontId="30" fillId="0" borderId="32" xfId="147" applyFont="1" applyFill="1" applyBorder="1" applyAlignment="1" applyProtection="1">
      <alignment horizontal="left" vertical="center" wrapText="1"/>
      <protection/>
    </xf>
    <xf numFmtId="0" fontId="38" fillId="0" borderId="19" xfId="147" applyFont="1" applyFill="1" applyBorder="1" applyAlignment="1" applyProtection="1">
      <alignment horizontal="center" vertical="center"/>
      <protection/>
    </xf>
    <xf numFmtId="0" fontId="38" fillId="0" borderId="130" xfId="147" applyFont="1" applyFill="1" applyBorder="1" applyAlignment="1" applyProtection="1">
      <alignment horizontal="center" vertical="center"/>
      <protection locked="0"/>
    </xf>
    <xf numFmtId="0" fontId="30" fillId="0" borderId="131" xfId="147" applyFont="1" applyFill="1" applyBorder="1" applyAlignment="1" applyProtection="1">
      <alignment horizontal="center" vertical="center"/>
      <protection/>
    </xf>
    <xf numFmtId="0" fontId="30" fillId="0" borderId="132" xfId="147" applyFont="1" applyFill="1" applyBorder="1" applyAlignment="1" applyProtection="1">
      <alignment horizontal="center" vertical="center"/>
      <protection/>
    </xf>
    <xf numFmtId="0" fontId="30" fillId="0" borderId="133" xfId="147" applyFont="1" applyFill="1" applyBorder="1" applyAlignment="1" applyProtection="1">
      <alignment horizontal="center" vertical="center"/>
      <protection/>
    </xf>
    <xf numFmtId="173" fontId="43" fillId="0" borderId="19" xfId="95" applyNumberFormat="1" applyFont="1" applyFill="1" applyBorder="1" applyAlignment="1" applyProtection="1">
      <alignment horizontal="center" vertical="center"/>
      <protection/>
    </xf>
    <xf numFmtId="0" fontId="48" fillId="0" borderId="118" xfId="0" applyFont="1" applyFill="1" applyBorder="1" applyAlignment="1">
      <alignment horizontal="center" vertical="center" wrapText="1"/>
    </xf>
  </cellXfs>
  <cellStyles count="163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Accent" xfId="69"/>
    <cellStyle name="Accent 1" xfId="70"/>
    <cellStyle name="Accent 2" xfId="71"/>
    <cellStyle name="Accent 3" xfId="72"/>
    <cellStyle name="Accent1 2" xfId="73"/>
    <cellStyle name="Accent2 2" xfId="74"/>
    <cellStyle name="Accent3 2" xfId="75"/>
    <cellStyle name="Accent4 2" xfId="76"/>
    <cellStyle name="Accent5 2" xfId="77"/>
    <cellStyle name="Accent6 2" xfId="78"/>
    <cellStyle name="Bad" xfId="79"/>
    <cellStyle name="Bad 2" xfId="80"/>
    <cellStyle name="Bevitel" xfId="81"/>
    <cellStyle name="Bevitel 2" xfId="82"/>
    <cellStyle name="Calculation 2" xfId="83"/>
    <cellStyle name="Check Cell 2" xfId="84"/>
    <cellStyle name="Cím" xfId="85"/>
    <cellStyle name="Cím 2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Currency 2" xfId="95"/>
    <cellStyle name="Ellenőrzőcella" xfId="96"/>
    <cellStyle name="Ellenőrzőcella 2" xfId="97"/>
    <cellStyle name="Error" xfId="98"/>
    <cellStyle name="Excel Built-in Normal 2" xfId="99"/>
    <cellStyle name="Excel Built-in Normal 3" xfId="100"/>
    <cellStyle name="Excel_BuiltIn_Rossz" xfId="101"/>
    <cellStyle name="Explanatory Text 2" xfId="102"/>
    <cellStyle name="Comma" xfId="103"/>
    <cellStyle name="Comma [0]" xfId="104"/>
    <cellStyle name="Figyelmeztetés" xfId="105"/>
    <cellStyle name="Figyelmeztetés 2" xfId="106"/>
    <cellStyle name="Footnote" xfId="107"/>
    <cellStyle name="Good" xfId="108"/>
    <cellStyle name="Good 2" xfId="109"/>
    <cellStyle name="Heading" xfId="110"/>
    <cellStyle name="Heading 1" xfId="111"/>
    <cellStyle name="Heading 1 2" xfId="112"/>
    <cellStyle name="Heading 2" xfId="113"/>
    <cellStyle name="Heading 2 2" xfId="114"/>
    <cellStyle name="Heading 3 2" xfId="115"/>
    <cellStyle name="Heading 4 2" xfId="116"/>
    <cellStyle name="Hivatkozott cella" xfId="117"/>
    <cellStyle name="Hivatkozott cella 2" xfId="118"/>
    <cellStyle name="Input 2" xfId="119"/>
    <cellStyle name="Jegyzet" xfId="120"/>
    <cellStyle name="Jegyzet 2" xfId="121"/>
    <cellStyle name="Jelölőszín (1)" xfId="122"/>
    <cellStyle name="Jelölőszín (1) 2" xfId="123"/>
    <cellStyle name="Jelölőszín (2)" xfId="124"/>
    <cellStyle name="Jelölőszín (2) 2" xfId="125"/>
    <cellStyle name="Jelölőszín (3)" xfId="126"/>
    <cellStyle name="Jelölőszín (3) 2" xfId="127"/>
    <cellStyle name="Jelölőszín (4)" xfId="128"/>
    <cellStyle name="Jelölőszín (4) 2" xfId="129"/>
    <cellStyle name="Jelölőszín (5)" xfId="130"/>
    <cellStyle name="Jelölőszín (5) 2" xfId="131"/>
    <cellStyle name="Jelölőszín (6)" xfId="132"/>
    <cellStyle name="Jelölőszín (6) 2" xfId="133"/>
    <cellStyle name="Jó" xfId="134"/>
    <cellStyle name="Jó 2" xfId="135"/>
    <cellStyle name="Kimenet" xfId="136"/>
    <cellStyle name="Kimenet 2" xfId="137"/>
    <cellStyle name="Linked Cell 2" xfId="138"/>
    <cellStyle name="Magyarázó szöveg" xfId="139"/>
    <cellStyle name="Magyarázó szöveg 2" xfId="140"/>
    <cellStyle name="Neutral" xfId="141"/>
    <cellStyle name="Neutral 2" xfId="142"/>
    <cellStyle name="Normál 10" xfId="143"/>
    <cellStyle name="Normal 2" xfId="144"/>
    <cellStyle name="Normál 2" xfId="145"/>
    <cellStyle name="Normál 2 2" xfId="146"/>
    <cellStyle name="Normal 3" xfId="147"/>
    <cellStyle name="Normál 3" xfId="148"/>
    <cellStyle name="Normál 4" xfId="149"/>
    <cellStyle name="Normál 5" xfId="150"/>
    <cellStyle name="Normál 6" xfId="151"/>
    <cellStyle name="Normál 7" xfId="152"/>
    <cellStyle name="Normál 8" xfId="153"/>
    <cellStyle name="Normál 9" xfId="154"/>
    <cellStyle name="Normál_Étlap 2012 30" xfId="155"/>
    <cellStyle name="Normál_Norbi heti menű" xfId="156"/>
    <cellStyle name="Note" xfId="157"/>
    <cellStyle name="Note 2" xfId="158"/>
    <cellStyle name="Output 2" xfId="159"/>
    <cellStyle name="Összesen" xfId="160"/>
    <cellStyle name="Összesen 2" xfId="161"/>
    <cellStyle name="Currency" xfId="162"/>
    <cellStyle name="Currency [0]" xfId="163"/>
    <cellStyle name="Rossz" xfId="164"/>
    <cellStyle name="Rossz 2" xfId="165"/>
    <cellStyle name="Semleges" xfId="166"/>
    <cellStyle name="Semleges 2" xfId="167"/>
    <cellStyle name="Status" xfId="168"/>
    <cellStyle name="Számítás" xfId="169"/>
    <cellStyle name="Számítás 2" xfId="170"/>
    <cellStyle name="Percent" xfId="171"/>
    <cellStyle name="Text" xfId="172"/>
    <cellStyle name="Title 2" xfId="173"/>
    <cellStyle name="Total 2" xfId="174"/>
    <cellStyle name="Warning" xfId="175"/>
    <cellStyle name="Warning Text 2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0</xdr:rowOff>
    </xdr:from>
    <xdr:to>
      <xdr:col>10</xdr:col>
      <xdr:colOff>38100</xdr:colOff>
      <xdr:row>34</xdr:row>
      <xdr:rowOff>9525</xdr:rowOff>
    </xdr:to>
    <xdr:sp>
      <xdr:nvSpPr>
        <xdr:cNvPr id="1" name="$J$31"/>
        <xdr:cNvSpPr>
          <a:spLocks/>
        </xdr:cNvSpPr>
      </xdr:nvSpPr>
      <xdr:spPr>
        <a:xfrm>
          <a:off x="2152650" y="28984575"/>
          <a:ext cx="10144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360" rIns="27360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925 Ft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28575</xdr:colOff>
      <xdr:row>1</xdr:row>
      <xdr:rowOff>19050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11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lap_2018_41_h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tlap"/>
      <sheetName val="Megrendelőlap"/>
      <sheetName val="Árak"/>
    </sheetNames>
    <sheetDataSet>
      <sheetData sheetId="2">
        <row r="68">
          <cell r="K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zoomScale="60" zoomScaleNormal="60" zoomScaleSheetLayoutView="55" zoomScalePageLayoutView="0" workbookViewId="0" topLeftCell="A74">
      <selection activeCell="C95" sqref="C95"/>
    </sheetView>
  </sheetViews>
  <sheetFormatPr defaultColWidth="9.140625" defaultRowHeight="12.75" customHeight="1"/>
  <cols>
    <col min="1" max="1" width="7.57421875" style="9" customWidth="1"/>
    <col min="2" max="2" width="24.7109375" style="1" customWidth="1"/>
    <col min="3" max="3" width="30.00390625" style="1" customWidth="1"/>
    <col min="4" max="4" width="7.8515625" style="2" customWidth="1"/>
    <col min="5" max="5" width="30.00390625" style="1" customWidth="1"/>
    <col min="6" max="6" width="7.8515625" style="2" customWidth="1"/>
    <col min="7" max="7" width="30.00390625" style="1" customWidth="1"/>
    <col min="8" max="8" width="7.8515625" style="2" customWidth="1"/>
    <col min="9" max="9" width="30.00390625" style="1" customWidth="1"/>
    <col min="10" max="10" width="8.00390625" style="3" customWidth="1"/>
    <col min="11" max="11" width="30.00390625" style="1" customWidth="1"/>
    <col min="12" max="12" width="7.8515625" style="3" customWidth="1"/>
    <col min="13" max="13" width="5.57421875" style="1" customWidth="1"/>
    <col min="14" max="14" width="21.00390625" style="2" customWidth="1"/>
    <col min="15" max="15" width="13.421875" style="4" customWidth="1"/>
    <col min="16" max="16" width="14.00390625" style="1" customWidth="1"/>
    <col min="17" max="17" width="22.8515625" style="1" customWidth="1"/>
    <col min="18" max="18" width="36.28125" style="1" customWidth="1"/>
    <col min="19" max="19" width="9.140625" style="1" customWidth="1"/>
    <col min="20" max="20" width="13.28125" style="1" customWidth="1"/>
    <col min="21" max="21" width="17.7109375" style="1" customWidth="1"/>
    <col min="22" max="16384" width="9.140625" style="1" customWidth="1"/>
  </cols>
  <sheetData>
    <row r="1" spans="1:14" ht="135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9"/>
      <c r="N1" s="9"/>
    </row>
    <row r="2" spans="1:13" s="9" customFormat="1" ht="25.5" customHeight="1">
      <c r="A2" s="356" t="s">
        <v>495</v>
      </c>
      <c r="B2" s="356"/>
      <c r="C2" s="356" t="s">
        <v>496</v>
      </c>
      <c r="D2" s="356"/>
      <c r="E2" s="356" t="s">
        <v>498</v>
      </c>
      <c r="F2" s="356"/>
      <c r="G2" s="356" t="s">
        <v>497</v>
      </c>
      <c r="H2" s="356"/>
      <c r="I2" s="356" t="s">
        <v>499</v>
      </c>
      <c r="J2" s="356"/>
      <c r="K2" s="356" t="s">
        <v>500</v>
      </c>
      <c r="L2" s="356"/>
      <c r="M2" s="349"/>
    </row>
    <row r="3" spans="1:13" s="9" customFormat="1" ht="45" customHeight="1">
      <c r="A3" s="10" t="s">
        <v>0</v>
      </c>
      <c r="B3" s="271" t="s">
        <v>316</v>
      </c>
      <c r="C3" s="270" t="s">
        <v>246</v>
      </c>
      <c r="D3" s="36">
        <f>+Árak!C2</f>
        <v>160</v>
      </c>
      <c r="E3" s="270" t="s">
        <v>3</v>
      </c>
      <c r="F3" s="36">
        <f>+Árak!D2</f>
        <v>160</v>
      </c>
      <c r="G3" s="270" t="s">
        <v>2</v>
      </c>
      <c r="H3" s="36">
        <f>+Árak!E2</f>
        <v>160</v>
      </c>
      <c r="I3" s="270" t="s">
        <v>4</v>
      </c>
      <c r="J3" s="37">
        <f>+Árak!F2</f>
        <v>160</v>
      </c>
      <c r="K3" s="270" t="s">
        <v>5</v>
      </c>
      <c r="L3" s="37">
        <f>+Árak!G2</f>
        <v>160</v>
      </c>
      <c r="M3" s="349"/>
    </row>
    <row r="4" spans="1:13" s="9" customFormat="1" ht="39.75" customHeight="1" thickBot="1">
      <c r="A4" s="15" t="s">
        <v>6</v>
      </c>
      <c r="B4" s="11" t="s">
        <v>316</v>
      </c>
      <c r="C4" s="13" t="s">
        <v>247</v>
      </c>
      <c r="D4" s="12">
        <f>+Árak!C3</f>
        <v>185</v>
      </c>
      <c r="E4" s="13" t="s">
        <v>8</v>
      </c>
      <c r="F4" s="12">
        <f>+Árak!D3</f>
        <v>205</v>
      </c>
      <c r="G4" s="13" t="s">
        <v>7</v>
      </c>
      <c r="H4" s="12">
        <f>+Árak!E3</f>
        <v>215</v>
      </c>
      <c r="I4" s="13" t="s">
        <v>9</v>
      </c>
      <c r="J4" s="14">
        <f>+Árak!F3</f>
        <v>190</v>
      </c>
      <c r="K4" s="13" t="s">
        <v>10</v>
      </c>
      <c r="L4" s="14">
        <f>+Árak!G3</f>
        <v>210</v>
      </c>
      <c r="M4" s="349"/>
    </row>
    <row r="5" spans="1:14" ht="66.75" customHeight="1" thickBot="1">
      <c r="A5" s="16" t="s">
        <v>11</v>
      </c>
      <c r="B5" s="17" t="s">
        <v>12</v>
      </c>
      <c r="C5" s="18" t="s">
        <v>13</v>
      </c>
      <c r="D5" s="12">
        <f>+Árak!C4</f>
        <v>650</v>
      </c>
      <c r="E5" s="13" t="s">
        <v>14</v>
      </c>
      <c r="F5" s="12">
        <f>+Árak!D4</f>
        <v>610</v>
      </c>
      <c r="G5" s="13" t="s">
        <v>15</v>
      </c>
      <c r="H5" s="12">
        <f>+Árak!E4</f>
        <v>605</v>
      </c>
      <c r="I5" s="13" t="s">
        <v>16</v>
      </c>
      <c r="J5" s="14">
        <f>+Árak!F4</f>
        <v>685</v>
      </c>
      <c r="K5" s="13" t="s">
        <v>17</v>
      </c>
      <c r="L5" s="14">
        <f>+Árak!G4</f>
        <v>650</v>
      </c>
      <c r="M5" s="349"/>
      <c r="N5" s="169" t="s">
        <v>222</v>
      </c>
    </row>
    <row r="6" spans="1:14" ht="60.75" customHeight="1">
      <c r="A6" s="19" t="s">
        <v>18</v>
      </c>
      <c r="B6" s="20" t="s">
        <v>12</v>
      </c>
      <c r="C6" s="18" t="s">
        <v>19</v>
      </c>
      <c r="D6" s="12">
        <f>+Árak!C5</f>
        <v>705</v>
      </c>
      <c r="E6" s="13" t="s">
        <v>302</v>
      </c>
      <c r="F6" s="12">
        <f>+Árak!D5</f>
        <v>715</v>
      </c>
      <c r="G6" s="13" t="s">
        <v>20</v>
      </c>
      <c r="H6" s="12">
        <f>+Árak!E5</f>
        <v>720</v>
      </c>
      <c r="I6" s="13" t="s">
        <v>21</v>
      </c>
      <c r="J6" s="14">
        <f>+Árak!F5</f>
        <v>650</v>
      </c>
      <c r="K6" s="13" t="s">
        <v>22</v>
      </c>
      <c r="L6" s="14">
        <f>+Árak!G5</f>
        <v>695</v>
      </c>
      <c r="M6" s="349"/>
      <c r="N6" s="168" t="s">
        <v>221</v>
      </c>
    </row>
    <row r="7" spans="1:14" ht="67.5" customHeight="1">
      <c r="A7" s="19" t="s">
        <v>23</v>
      </c>
      <c r="B7" s="20" t="s">
        <v>12</v>
      </c>
      <c r="C7" s="18" t="s">
        <v>24</v>
      </c>
      <c r="D7" s="12">
        <f>+Árak!C6</f>
        <v>695</v>
      </c>
      <c r="E7" s="13" t="s">
        <v>25</v>
      </c>
      <c r="F7" s="12">
        <f>+Árak!D6</f>
        <v>705</v>
      </c>
      <c r="G7" s="13" t="s">
        <v>26</v>
      </c>
      <c r="H7" s="12">
        <f>+Árak!E6</f>
        <v>665</v>
      </c>
      <c r="I7" s="13" t="s">
        <v>27</v>
      </c>
      <c r="J7" s="14">
        <f>+Árak!F6</f>
        <v>670</v>
      </c>
      <c r="K7" s="13" t="s">
        <v>28</v>
      </c>
      <c r="L7" s="14">
        <f>+Árak!G6</f>
        <v>715</v>
      </c>
      <c r="M7" s="349"/>
      <c r="N7" s="9"/>
    </row>
    <row r="8" spans="1:14" ht="49.5" customHeight="1">
      <c r="A8" s="19" t="s">
        <v>29</v>
      </c>
      <c r="B8" s="20" t="s">
        <v>30</v>
      </c>
      <c r="C8" s="18" t="s">
        <v>223</v>
      </c>
      <c r="D8" s="12">
        <f>+Árak!C7</f>
        <v>775</v>
      </c>
      <c r="E8" s="13" t="s">
        <v>340</v>
      </c>
      <c r="F8" s="12">
        <f>+Árak!D7</f>
        <v>840</v>
      </c>
      <c r="G8" s="13" t="s">
        <v>31</v>
      </c>
      <c r="H8" s="12">
        <f>+Árak!E7</f>
        <v>760</v>
      </c>
      <c r="I8" s="13" t="s">
        <v>224</v>
      </c>
      <c r="J8" s="14">
        <f>+Árak!F7</f>
        <v>810</v>
      </c>
      <c r="K8" s="13" t="s">
        <v>303</v>
      </c>
      <c r="L8" s="14">
        <f>+Árak!G7</f>
        <v>805</v>
      </c>
      <c r="M8" s="349"/>
      <c r="N8" s="9"/>
    </row>
    <row r="9" spans="1:14" ht="47.25" customHeight="1">
      <c r="A9" s="21" t="s">
        <v>32</v>
      </c>
      <c r="B9" s="22" t="s">
        <v>33</v>
      </c>
      <c r="C9" s="13" t="s">
        <v>248</v>
      </c>
      <c r="D9" s="12">
        <f>+Árak!C8</f>
        <v>1495</v>
      </c>
      <c r="E9" s="13" t="s">
        <v>34</v>
      </c>
      <c r="F9" s="12">
        <f>+Árak!D8</f>
        <v>1435</v>
      </c>
      <c r="G9" s="13" t="s">
        <v>35</v>
      </c>
      <c r="H9" s="12">
        <f>+Árak!E8</f>
        <v>1440</v>
      </c>
      <c r="I9" s="13" t="s">
        <v>36</v>
      </c>
      <c r="J9" s="14">
        <f>+Árak!F8</f>
        <v>1405</v>
      </c>
      <c r="K9" s="13" t="s">
        <v>225</v>
      </c>
      <c r="L9" s="14">
        <f>+Árak!G8</f>
        <v>1420</v>
      </c>
      <c r="M9" s="349"/>
      <c r="N9" s="9"/>
    </row>
    <row r="10" spans="1:14" ht="99.75" customHeight="1">
      <c r="A10" s="23" t="s">
        <v>37</v>
      </c>
      <c r="B10" s="24" t="s">
        <v>38</v>
      </c>
      <c r="C10" s="18" t="s">
        <v>39</v>
      </c>
      <c r="D10" s="12">
        <f>+Árak!C9</f>
        <v>640</v>
      </c>
      <c r="E10" s="13" t="s">
        <v>40</v>
      </c>
      <c r="F10" s="12">
        <f>+Árak!D9</f>
        <v>650</v>
      </c>
      <c r="G10" s="13" t="s">
        <v>41</v>
      </c>
      <c r="H10" s="12">
        <f>+Árak!E9</f>
        <v>660</v>
      </c>
      <c r="I10" s="13" t="s">
        <v>42</v>
      </c>
      <c r="J10" s="14">
        <f>+Árak!F9</f>
        <v>640</v>
      </c>
      <c r="K10" s="13" t="s">
        <v>444</v>
      </c>
      <c r="L10" s="14">
        <f>+Árak!G9</f>
        <v>650</v>
      </c>
      <c r="M10" s="349"/>
      <c r="N10" s="9"/>
    </row>
    <row r="11" spans="1:14" ht="39.75" customHeight="1">
      <c r="A11" s="25" t="s">
        <v>43</v>
      </c>
      <c r="B11" s="350" t="s">
        <v>44</v>
      </c>
      <c r="C11" s="13" t="s">
        <v>45</v>
      </c>
      <c r="D11" s="344">
        <f>+Árak!C10</f>
        <v>1295</v>
      </c>
      <c r="E11" s="288" t="s">
        <v>504</v>
      </c>
      <c r="F11" s="344">
        <f>+Árak!D10</f>
        <v>1350</v>
      </c>
      <c r="G11" s="13" t="s">
        <v>46</v>
      </c>
      <c r="H11" s="344">
        <f>+Árak!E10</f>
        <v>1285</v>
      </c>
      <c r="I11" s="351" t="s">
        <v>226</v>
      </c>
      <c r="J11" s="345">
        <f>+Árak!F10</f>
        <v>1325</v>
      </c>
      <c r="K11" s="13" t="s">
        <v>47</v>
      </c>
      <c r="L11" s="345">
        <f>+Árak!G10</f>
        <v>1315</v>
      </c>
      <c r="M11" s="349"/>
      <c r="N11" s="9"/>
    </row>
    <row r="12" spans="1:14" ht="51.75" customHeight="1">
      <c r="A12" s="27"/>
      <c r="B12" s="350"/>
      <c r="C12" s="13" t="s">
        <v>249</v>
      </c>
      <c r="D12" s="344"/>
      <c r="E12" s="13" t="s">
        <v>432</v>
      </c>
      <c r="F12" s="344"/>
      <c r="G12" s="13" t="s">
        <v>48</v>
      </c>
      <c r="H12" s="344"/>
      <c r="I12" s="352"/>
      <c r="J12" s="345"/>
      <c r="K12" s="13" t="s">
        <v>49</v>
      </c>
      <c r="L12" s="345"/>
      <c r="M12" s="349"/>
      <c r="N12" s="9"/>
    </row>
    <row r="13" spans="1:14" ht="69" customHeight="1">
      <c r="A13" s="28"/>
      <c r="B13" s="350"/>
      <c r="C13" s="13" t="s">
        <v>50</v>
      </c>
      <c r="D13" s="12">
        <f>+Árak!C11</f>
        <v>1345</v>
      </c>
      <c r="E13" s="13" t="s">
        <v>278</v>
      </c>
      <c r="F13" s="12">
        <f>+Árak!D11</f>
        <v>1375</v>
      </c>
      <c r="G13" s="13" t="s">
        <v>434</v>
      </c>
      <c r="H13" s="12">
        <f>+Árak!E11</f>
        <v>1315</v>
      </c>
      <c r="I13" s="279"/>
      <c r="J13" s="14"/>
      <c r="K13" s="13" t="s">
        <v>51</v>
      </c>
      <c r="L13" s="14">
        <f>+Árak!G11</f>
        <v>1335</v>
      </c>
      <c r="M13" s="349"/>
      <c r="N13" s="9"/>
    </row>
    <row r="14" spans="1:14" ht="51.75" customHeight="1">
      <c r="A14" s="25" t="s">
        <v>52</v>
      </c>
      <c r="B14" s="350" t="s">
        <v>53</v>
      </c>
      <c r="C14" s="18" t="s">
        <v>54</v>
      </c>
      <c r="D14" s="344">
        <f>+Árak!C12</f>
        <v>1305</v>
      </c>
      <c r="E14" s="13" t="s">
        <v>57</v>
      </c>
      <c r="F14" s="344">
        <f>+Árak!D12</f>
        <v>1295</v>
      </c>
      <c r="G14" s="13" t="s">
        <v>55</v>
      </c>
      <c r="H14" s="344">
        <f>+Árak!E12</f>
        <v>1305</v>
      </c>
      <c r="I14" s="13" t="s">
        <v>56</v>
      </c>
      <c r="J14" s="345">
        <f>+Árak!F12</f>
        <v>1285</v>
      </c>
      <c r="K14" s="13" t="s">
        <v>250</v>
      </c>
      <c r="L14" s="345">
        <f>+Árak!G12</f>
        <v>1275</v>
      </c>
      <c r="M14" s="349"/>
      <c r="N14" s="9"/>
    </row>
    <row r="15" spans="1:14" ht="45" customHeight="1">
      <c r="A15" s="27"/>
      <c r="B15" s="350"/>
      <c r="C15" s="13" t="s">
        <v>58</v>
      </c>
      <c r="D15" s="344"/>
      <c r="E15" s="13" t="s">
        <v>227</v>
      </c>
      <c r="F15" s="344"/>
      <c r="G15" s="13" t="s">
        <v>58</v>
      </c>
      <c r="H15" s="344"/>
      <c r="I15" s="13" t="s">
        <v>59</v>
      </c>
      <c r="J15" s="345"/>
      <c r="K15" s="13" t="s">
        <v>251</v>
      </c>
      <c r="L15" s="345"/>
      <c r="M15" s="349"/>
      <c r="N15" s="9"/>
    </row>
    <row r="16" spans="1:14" ht="36.75" customHeight="1">
      <c r="A16" s="28"/>
      <c r="B16" s="350"/>
      <c r="C16" s="13" t="s">
        <v>228</v>
      </c>
      <c r="D16" s="12">
        <f>+Árak!C13</f>
        <v>1320</v>
      </c>
      <c r="E16" s="13" t="s">
        <v>61</v>
      </c>
      <c r="F16" s="12">
        <f>+Árak!D13</f>
        <v>1305</v>
      </c>
      <c r="G16" s="13" t="s">
        <v>229</v>
      </c>
      <c r="H16" s="12">
        <f>+Árak!E13</f>
        <v>1320</v>
      </c>
      <c r="I16" s="13" t="s">
        <v>60</v>
      </c>
      <c r="J16" s="14">
        <f>+Árak!F13</f>
        <v>1295</v>
      </c>
      <c r="K16" s="13" t="s">
        <v>384</v>
      </c>
      <c r="L16" s="14">
        <f>+Árak!G13</f>
        <v>1270</v>
      </c>
      <c r="M16" s="349"/>
      <c r="N16" s="9"/>
    </row>
    <row r="17" spans="1:14" ht="74.25" customHeight="1">
      <c r="A17" s="23" t="s">
        <v>62</v>
      </c>
      <c r="B17" s="29" t="s">
        <v>63</v>
      </c>
      <c r="C17" s="18" t="s">
        <v>64</v>
      </c>
      <c r="D17" s="12">
        <f>+Árak!C14</f>
        <v>1305</v>
      </c>
      <c r="E17" s="13" t="s">
        <v>65</v>
      </c>
      <c r="F17" s="12">
        <f>+Árak!D14</f>
        <v>1265</v>
      </c>
      <c r="G17" s="13" t="s">
        <v>341</v>
      </c>
      <c r="H17" s="12">
        <f>+Árak!E14</f>
        <v>1365</v>
      </c>
      <c r="I17" s="13" t="s">
        <v>342</v>
      </c>
      <c r="J17" s="14">
        <f>+Árak!F14</f>
        <v>1255</v>
      </c>
      <c r="K17" s="13" t="s">
        <v>385</v>
      </c>
      <c r="L17" s="14">
        <f>+Árak!G14</f>
        <v>1260</v>
      </c>
      <c r="M17" s="349"/>
      <c r="N17" s="9"/>
    </row>
    <row r="18" spans="1:14" ht="86.25" customHeight="1">
      <c r="A18" s="23" t="s">
        <v>66</v>
      </c>
      <c r="B18" s="29" t="s">
        <v>67</v>
      </c>
      <c r="C18" s="13" t="s">
        <v>68</v>
      </c>
      <c r="D18" s="12">
        <f>+Árak!C15</f>
        <v>1380</v>
      </c>
      <c r="E18" s="13" t="s">
        <v>445</v>
      </c>
      <c r="F18" s="12">
        <f>+Árak!D15</f>
        <v>1370</v>
      </c>
      <c r="G18" s="288" t="s">
        <v>505</v>
      </c>
      <c r="H18" s="12">
        <f>+Árak!E15</f>
        <v>1485</v>
      </c>
      <c r="I18" s="13" t="s">
        <v>464</v>
      </c>
      <c r="J18" s="14">
        <f>+Árak!F15</f>
        <v>1420</v>
      </c>
      <c r="K18" s="13" t="s">
        <v>69</v>
      </c>
      <c r="L18" s="14">
        <f>+Árak!G15</f>
        <v>1330</v>
      </c>
      <c r="M18" s="349"/>
      <c r="N18" s="9"/>
    </row>
    <row r="19" spans="1:14" ht="86.25" customHeight="1">
      <c r="A19" s="23" t="s">
        <v>70</v>
      </c>
      <c r="B19" s="29" t="s">
        <v>430</v>
      </c>
      <c r="C19" s="18" t="s">
        <v>431</v>
      </c>
      <c r="D19" s="12">
        <f>+Árak!C16</f>
        <v>1505</v>
      </c>
      <c r="E19" s="13" t="s">
        <v>433</v>
      </c>
      <c r="F19" s="12">
        <f>+Árak!D16</f>
        <v>1530</v>
      </c>
      <c r="G19" s="13" t="s">
        <v>435</v>
      </c>
      <c r="H19" s="12">
        <f>+Árak!E16</f>
        <v>1480</v>
      </c>
      <c r="I19" s="13" t="s">
        <v>436</v>
      </c>
      <c r="J19" s="14">
        <f>+Árak!F16</f>
        <v>1570</v>
      </c>
      <c r="K19" s="13" t="s">
        <v>437</v>
      </c>
      <c r="L19" s="14">
        <f>+Árak!G16</f>
        <v>1505</v>
      </c>
      <c r="M19" s="349"/>
      <c r="N19" s="9"/>
    </row>
    <row r="20" spans="1:14" ht="86.25" customHeight="1">
      <c r="A20" s="23" t="s">
        <v>460</v>
      </c>
      <c r="B20" s="29" t="s">
        <v>461</v>
      </c>
      <c r="C20" s="18" t="s">
        <v>490</v>
      </c>
      <c r="D20" s="12">
        <f>+Árak!C17</f>
        <v>1855</v>
      </c>
      <c r="E20" s="13" t="s">
        <v>491</v>
      </c>
      <c r="F20" s="12">
        <f>+Árak!D17</f>
        <v>1605</v>
      </c>
      <c r="G20" s="13" t="s">
        <v>492</v>
      </c>
      <c r="H20" s="12">
        <f>+Árak!E17</f>
        <v>1645</v>
      </c>
      <c r="I20" s="13" t="s">
        <v>494</v>
      </c>
      <c r="J20" s="14">
        <f>+Árak!F17</f>
        <v>1560</v>
      </c>
      <c r="K20" s="13" t="s">
        <v>463</v>
      </c>
      <c r="L20" s="14">
        <f>+Árak!G17</f>
        <v>1695</v>
      </c>
      <c r="M20" s="349"/>
      <c r="N20" s="9"/>
    </row>
    <row r="21" spans="1:14" ht="128.25" customHeight="1">
      <c r="A21" s="23" t="s">
        <v>71</v>
      </c>
      <c r="B21" s="29" t="s">
        <v>72</v>
      </c>
      <c r="C21" s="18" t="s">
        <v>230</v>
      </c>
      <c r="D21" s="12">
        <f>+Árak!C18</f>
        <v>1410</v>
      </c>
      <c r="E21" s="13" t="s">
        <v>111</v>
      </c>
      <c r="F21" s="12">
        <f>+Árak!D18</f>
        <v>1620</v>
      </c>
      <c r="G21" s="13" t="s">
        <v>304</v>
      </c>
      <c r="H21" s="12">
        <f>+Árak!E18</f>
        <v>1590</v>
      </c>
      <c r="I21" s="13" t="s">
        <v>352</v>
      </c>
      <c r="J21" s="14">
        <f>+Árak!F18</f>
        <v>1535</v>
      </c>
      <c r="K21" s="13" t="s">
        <v>363</v>
      </c>
      <c r="L21" s="14">
        <f>+Árak!G18</f>
        <v>1510</v>
      </c>
      <c r="M21" s="349"/>
      <c r="N21" s="9"/>
    </row>
    <row r="22" spans="1:14" ht="102.75" customHeight="1">
      <c r="A22" s="23" t="s">
        <v>73</v>
      </c>
      <c r="B22" s="29" t="s">
        <v>72</v>
      </c>
      <c r="C22" s="18" t="s">
        <v>74</v>
      </c>
      <c r="D22" s="12">
        <f>+Árak!C19</f>
        <v>1460</v>
      </c>
      <c r="E22" s="288" t="s">
        <v>509</v>
      </c>
      <c r="F22" s="12">
        <f>+Árak!D19</f>
        <v>1515</v>
      </c>
      <c r="G22" s="13" t="s">
        <v>446</v>
      </c>
      <c r="H22" s="12">
        <f>+Árak!E19</f>
        <v>1525</v>
      </c>
      <c r="I22" s="13" t="s">
        <v>353</v>
      </c>
      <c r="J22" s="14">
        <f>+Árak!F19</f>
        <v>1480</v>
      </c>
      <c r="K22" s="288" t="s">
        <v>506</v>
      </c>
      <c r="L22" s="14">
        <f>+Árak!G19</f>
        <v>1410</v>
      </c>
      <c r="M22" s="349"/>
      <c r="N22" s="9"/>
    </row>
    <row r="23" spans="1:14" ht="63" customHeight="1">
      <c r="A23" s="357" t="s">
        <v>75</v>
      </c>
      <c r="B23" s="348" t="s">
        <v>72</v>
      </c>
      <c r="C23" s="18" t="s">
        <v>76</v>
      </c>
      <c r="D23" s="344">
        <f>+Árak!C20</f>
        <v>1530</v>
      </c>
      <c r="E23" s="13" t="s">
        <v>77</v>
      </c>
      <c r="F23" s="344">
        <f>+Árak!D20</f>
        <v>1410</v>
      </c>
      <c r="G23" s="13" t="s">
        <v>78</v>
      </c>
      <c r="H23" s="344">
        <f>+Árak!E20</f>
        <v>1630</v>
      </c>
      <c r="I23" s="13" t="s">
        <v>79</v>
      </c>
      <c r="J23" s="345">
        <f>+Árak!F20</f>
        <v>1570</v>
      </c>
      <c r="K23" s="13" t="s">
        <v>80</v>
      </c>
      <c r="L23" s="345">
        <f>+Árak!G20</f>
        <v>1535</v>
      </c>
      <c r="M23" s="349"/>
      <c r="N23" s="9"/>
    </row>
    <row r="24" spans="1:14" ht="32.25" customHeight="1">
      <c r="A24" s="358"/>
      <c r="B24" s="348"/>
      <c r="C24" s="26" t="s">
        <v>231</v>
      </c>
      <c r="D24" s="344"/>
      <c r="E24" s="26" t="s">
        <v>94</v>
      </c>
      <c r="F24" s="344"/>
      <c r="G24" s="26" t="s">
        <v>81</v>
      </c>
      <c r="H24" s="344"/>
      <c r="I24" s="26" t="s">
        <v>232</v>
      </c>
      <c r="J24" s="345"/>
      <c r="K24" s="26" t="s">
        <v>82</v>
      </c>
      <c r="L24" s="345"/>
      <c r="M24" s="349"/>
      <c r="N24" s="9"/>
    </row>
    <row r="25" spans="1:14" ht="87.75" customHeight="1">
      <c r="A25" s="359"/>
      <c r="B25" s="348"/>
      <c r="C25" s="26" t="s">
        <v>83</v>
      </c>
      <c r="D25" s="12">
        <f>+Árak!C21</f>
        <v>1535</v>
      </c>
      <c r="E25" s="26" t="s">
        <v>84</v>
      </c>
      <c r="F25" s="12">
        <f>+Árak!D21</f>
        <v>1420</v>
      </c>
      <c r="G25" s="26" t="s">
        <v>85</v>
      </c>
      <c r="H25" s="12">
        <f>+Árak!E21</f>
        <v>1680</v>
      </c>
      <c r="I25" s="26" t="s">
        <v>86</v>
      </c>
      <c r="J25" s="14">
        <f>+Árak!F21</f>
        <v>1820</v>
      </c>
      <c r="K25" s="26" t="s">
        <v>87</v>
      </c>
      <c r="L25" s="14">
        <f>+Árak!G21</f>
        <v>1520</v>
      </c>
      <c r="M25" s="349"/>
      <c r="N25" s="9"/>
    </row>
    <row r="26" spans="1:14" ht="66.75" customHeight="1">
      <c r="A26" s="357" t="s">
        <v>88</v>
      </c>
      <c r="B26" s="367" t="s">
        <v>72</v>
      </c>
      <c r="C26" s="18" t="s">
        <v>91</v>
      </c>
      <c r="D26" s="344">
        <f>+Árak!C22</f>
        <v>1545</v>
      </c>
      <c r="E26" s="13" t="s">
        <v>89</v>
      </c>
      <c r="F26" s="344">
        <f>+Árak!D22</f>
        <v>1560</v>
      </c>
      <c r="G26" s="13" t="s">
        <v>90</v>
      </c>
      <c r="H26" s="344">
        <f>+Árak!E22</f>
        <v>1580</v>
      </c>
      <c r="I26" s="13" t="s">
        <v>343</v>
      </c>
      <c r="J26" s="345">
        <f>+Árak!F22</f>
        <v>1560</v>
      </c>
      <c r="K26" s="13" t="s">
        <v>92</v>
      </c>
      <c r="L26" s="345">
        <f>+Árak!G22</f>
        <v>1550</v>
      </c>
      <c r="M26" s="349"/>
      <c r="N26" s="9"/>
    </row>
    <row r="27" spans="1:14" ht="52.5" customHeight="1">
      <c r="A27" s="358"/>
      <c r="B27" s="368"/>
      <c r="C27" s="13" t="s">
        <v>348</v>
      </c>
      <c r="D27" s="344"/>
      <c r="E27" s="13" t="s">
        <v>82</v>
      </c>
      <c r="F27" s="344"/>
      <c r="G27" s="13" t="s">
        <v>93</v>
      </c>
      <c r="H27" s="344"/>
      <c r="I27" s="13" t="s">
        <v>364</v>
      </c>
      <c r="J27" s="345"/>
      <c r="K27" s="13" t="s">
        <v>94</v>
      </c>
      <c r="L27" s="345"/>
      <c r="M27" s="349"/>
      <c r="N27" s="9"/>
    </row>
    <row r="28" spans="1:14" ht="52.5" customHeight="1">
      <c r="A28" s="359"/>
      <c r="B28" s="369"/>
      <c r="C28" s="13" t="s">
        <v>349</v>
      </c>
      <c r="D28" s="12">
        <f>+Árak!C23</f>
        <v>1540</v>
      </c>
      <c r="E28" s="13" t="s">
        <v>95</v>
      </c>
      <c r="F28" s="12">
        <f>+Árak!D23</f>
        <v>1570</v>
      </c>
      <c r="G28" s="288" t="s">
        <v>507</v>
      </c>
      <c r="H28" s="12">
        <f>+Árak!E23</f>
        <v>1540</v>
      </c>
      <c r="I28" s="13" t="s">
        <v>365</v>
      </c>
      <c r="J28" s="14">
        <f>+Árak!F23</f>
        <v>1605</v>
      </c>
      <c r="K28" s="13" t="s">
        <v>465</v>
      </c>
      <c r="L28" s="14">
        <f>+Árak!G23</f>
        <v>1620</v>
      </c>
      <c r="M28" s="349"/>
      <c r="N28" s="9"/>
    </row>
    <row r="29" spans="1:15" ht="69.75" customHeight="1">
      <c r="A29" s="357" t="s">
        <v>96</v>
      </c>
      <c r="B29" s="348" t="s">
        <v>72</v>
      </c>
      <c r="C29" s="18" t="s">
        <v>97</v>
      </c>
      <c r="D29" s="344">
        <f>+Árak!C24</f>
        <v>1645</v>
      </c>
      <c r="E29" s="13" t="s">
        <v>98</v>
      </c>
      <c r="F29" s="344">
        <f>+Árak!D24</f>
        <v>1595</v>
      </c>
      <c r="G29" s="13" t="s">
        <v>100</v>
      </c>
      <c r="H29" s="344">
        <f>+Árak!E24</f>
        <v>1535</v>
      </c>
      <c r="I29" s="13" t="s">
        <v>99</v>
      </c>
      <c r="J29" s="345">
        <f>+Árak!F24</f>
        <v>1560</v>
      </c>
      <c r="K29" s="13" t="s">
        <v>101</v>
      </c>
      <c r="L29" s="345">
        <f>+Árak!G24</f>
        <v>1570</v>
      </c>
      <c r="M29" s="9"/>
      <c r="N29" s="9"/>
      <c r="O29" s="1"/>
    </row>
    <row r="30" spans="1:15" ht="47.25" customHeight="1">
      <c r="A30" s="358"/>
      <c r="B30" s="348"/>
      <c r="C30" s="288" t="s">
        <v>508</v>
      </c>
      <c r="D30" s="344"/>
      <c r="E30" s="13" t="s">
        <v>102</v>
      </c>
      <c r="F30" s="344"/>
      <c r="G30" s="13" t="s">
        <v>233</v>
      </c>
      <c r="H30" s="344"/>
      <c r="I30" s="18" t="s">
        <v>103</v>
      </c>
      <c r="J30" s="345"/>
      <c r="K30" s="13" t="s">
        <v>104</v>
      </c>
      <c r="L30" s="345"/>
      <c r="M30" s="9"/>
      <c r="N30" s="9"/>
      <c r="O30" s="1"/>
    </row>
    <row r="31" spans="1:15" ht="60" customHeight="1">
      <c r="A31" s="359"/>
      <c r="B31" s="348"/>
      <c r="C31" s="13" t="s">
        <v>105</v>
      </c>
      <c r="D31" s="12">
        <f>+Árak!C25</f>
        <v>1545</v>
      </c>
      <c r="E31" s="13" t="s">
        <v>106</v>
      </c>
      <c r="F31" s="12">
        <f>+Árak!D25</f>
        <v>1570</v>
      </c>
      <c r="G31" s="13" t="s">
        <v>108</v>
      </c>
      <c r="H31" s="12">
        <f>+Árak!E25</f>
        <v>1540</v>
      </c>
      <c r="I31" s="18" t="s">
        <v>107</v>
      </c>
      <c r="J31" s="14">
        <f>+Árak!F25</f>
        <v>1545</v>
      </c>
      <c r="K31" s="13" t="s">
        <v>366</v>
      </c>
      <c r="L31" s="14">
        <f>+Árak!G25</f>
        <v>1550</v>
      </c>
      <c r="M31" s="9"/>
      <c r="N31" s="9"/>
      <c r="O31" s="1"/>
    </row>
    <row r="32" spans="1:15" ht="123" customHeight="1">
      <c r="A32" s="23" t="s">
        <v>109</v>
      </c>
      <c r="B32" s="24" t="s">
        <v>72</v>
      </c>
      <c r="C32" s="18" t="s">
        <v>110</v>
      </c>
      <c r="D32" s="12">
        <f>+Árak!C26</f>
        <v>1630</v>
      </c>
      <c r="E32" s="13" t="s">
        <v>382</v>
      </c>
      <c r="F32" s="12">
        <f>+Árak!D26</f>
        <v>1810</v>
      </c>
      <c r="G32" s="13" t="s">
        <v>383</v>
      </c>
      <c r="H32" s="12">
        <v>965</v>
      </c>
      <c r="I32" s="13" t="s">
        <v>265</v>
      </c>
      <c r="J32" s="14">
        <f>+Árak!F26</f>
        <v>1580</v>
      </c>
      <c r="K32" s="13" t="s">
        <v>386</v>
      </c>
      <c r="L32" s="14">
        <f>+Árak!G26</f>
        <v>1910</v>
      </c>
      <c r="M32" s="9"/>
      <c r="N32" s="9"/>
      <c r="O32" s="1"/>
    </row>
    <row r="33" spans="1:15" ht="78" customHeight="1">
      <c r="A33" s="330" t="s">
        <v>112</v>
      </c>
      <c r="B33" s="370" t="s">
        <v>113</v>
      </c>
      <c r="C33" s="18" t="s">
        <v>114</v>
      </c>
      <c r="D33" s="344">
        <f>+Árak!C27</f>
        <v>1610</v>
      </c>
      <c r="E33" s="13" t="s">
        <v>115</v>
      </c>
      <c r="F33" s="344">
        <f>+Árak!D27</f>
        <v>1560</v>
      </c>
      <c r="G33" s="13" t="s">
        <v>116</v>
      </c>
      <c r="H33" s="344">
        <f>+Árak!E27</f>
        <v>1660</v>
      </c>
      <c r="I33" s="13" t="s">
        <v>117</v>
      </c>
      <c r="J33" s="345">
        <f>+Árak!F27</f>
        <v>1540</v>
      </c>
      <c r="K33" s="13" t="s">
        <v>344</v>
      </c>
      <c r="L33" s="345">
        <f>+Árak!G27</f>
        <v>1620</v>
      </c>
      <c r="M33" s="9"/>
      <c r="N33" s="9"/>
      <c r="O33" s="1"/>
    </row>
    <row r="34" spans="1:15" ht="54.75" customHeight="1">
      <c r="A34" s="331"/>
      <c r="B34" s="370"/>
      <c r="C34" s="13" t="s">
        <v>118</v>
      </c>
      <c r="D34" s="344"/>
      <c r="E34" s="13" t="s">
        <v>119</v>
      </c>
      <c r="F34" s="344"/>
      <c r="G34" s="13" t="s">
        <v>120</v>
      </c>
      <c r="H34" s="344"/>
      <c r="I34" s="13" t="s">
        <v>120</v>
      </c>
      <c r="J34" s="345"/>
      <c r="K34" s="13" t="s">
        <v>121</v>
      </c>
      <c r="L34" s="345"/>
      <c r="M34" s="9"/>
      <c r="N34" s="9"/>
      <c r="O34" s="1"/>
    </row>
    <row r="35" spans="1:15" ht="56.25" customHeight="1">
      <c r="A35" s="332"/>
      <c r="B35" s="370"/>
      <c r="C35" s="13" t="s">
        <v>107</v>
      </c>
      <c r="D35" s="12">
        <f>+Árak!C28</f>
        <v>1550</v>
      </c>
      <c r="E35" s="13" t="s">
        <v>122</v>
      </c>
      <c r="F35" s="12">
        <f>+Árak!D28</f>
        <v>1595</v>
      </c>
      <c r="G35" s="13" t="s">
        <v>123</v>
      </c>
      <c r="H35" s="12">
        <f>+Árak!E28</f>
        <v>1655</v>
      </c>
      <c r="I35" s="13" t="s">
        <v>124</v>
      </c>
      <c r="J35" s="14">
        <f>+Árak!F28</f>
        <v>1590</v>
      </c>
      <c r="K35" s="13" t="s">
        <v>125</v>
      </c>
      <c r="L35" s="14">
        <f>+Árak!G28</f>
        <v>1650</v>
      </c>
      <c r="M35" s="9"/>
      <c r="N35" s="9"/>
      <c r="O35" s="1"/>
    </row>
    <row r="36" spans="1:17" ht="124.5" customHeight="1">
      <c r="A36" s="31" t="s">
        <v>127</v>
      </c>
      <c r="B36" s="32" t="str">
        <f>"Nyugdíjas menü 5 napra
"&amp;Árak!B29&amp;" Ft
"&amp;Árak!B29/5&amp;" Ft/nap"</f>
        <v>Nyugdíjas menü 5 napra
5850 Ft
1170 Ft/nap</v>
      </c>
      <c r="C36" s="18" t="s">
        <v>389</v>
      </c>
      <c r="D36" s="12">
        <f>Árak!C29</f>
        <v>1315</v>
      </c>
      <c r="E36" s="13" t="s">
        <v>387</v>
      </c>
      <c r="F36" s="12">
        <f>+Árak!D29</f>
        <v>1235</v>
      </c>
      <c r="G36" s="13" t="s">
        <v>388</v>
      </c>
      <c r="H36" s="12">
        <f>+Árak!E29</f>
        <v>1230</v>
      </c>
      <c r="I36" s="13" t="s">
        <v>467</v>
      </c>
      <c r="J36" s="14">
        <f>+Árak!F29</f>
        <v>1225</v>
      </c>
      <c r="K36" s="13" t="s">
        <v>448</v>
      </c>
      <c r="L36" s="14">
        <f>+Árak!G29</f>
        <v>1445</v>
      </c>
      <c r="M36" s="9"/>
      <c r="O36" s="1"/>
      <c r="Q36" s="9"/>
    </row>
    <row r="37" spans="1:15" ht="84.75" customHeight="1">
      <c r="A37" s="33" t="s">
        <v>128</v>
      </c>
      <c r="B37" s="22" t="str">
        <f>"Menü 5 napra
"&amp;Árak!B30&amp;" Ft
"&amp;Árak!B30/5&amp;" Ft/nap"</f>
        <v>Menü 5 napra
6850 Ft
1370 Ft/nap</v>
      </c>
      <c r="C37" s="18" t="s">
        <v>389</v>
      </c>
      <c r="D37" s="12">
        <f>Árak!C30</f>
        <v>1670</v>
      </c>
      <c r="E37" s="13" t="s">
        <v>390</v>
      </c>
      <c r="F37" s="12">
        <f>+Árak!D30</f>
        <v>1425</v>
      </c>
      <c r="G37" s="13" t="s">
        <v>391</v>
      </c>
      <c r="H37" s="12">
        <f>+Árak!E30</f>
        <v>1455</v>
      </c>
      <c r="I37" s="13" t="s">
        <v>468</v>
      </c>
      <c r="J37" s="14">
        <f>+Árak!F30</f>
        <v>1445</v>
      </c>
      <c r="K37" s="13" t="s">
        <v>354</v>
      </c>
      <c r="L37" s="14">
        <f>+Árak!G30</f>
        <v>1655</v>
      </c>
      <c r="M37" s="9"/>
      <c r="N37" s="13"/>
      <c r="O37" s="1"/>
    </row>
    <row r="38" spans="1:15" ht="97.5" customHeight="1">
      <c r="A38" s="21" t="s">
        <v>129</v>
      </c>
      <c r="B38" s="22" t="str">
        <f>"Menü 5 napra
"&amp;Árak!B31&amp;" Ft
"&amp;Árak!B31/5&amp;" Ft/nap"</f>
        <v>Menü 5 napra
7550 Ft
1510 Ft/nap</v>
      </c>
      <c r="C38" s="18" t="s">
        <v>447</v>
      </c>
      <c r="D38" s="12">
        <f>Árak!C31</f>
        <v>1610</v>
      </c>
      <c r="E38" s="13" t="s">
        <v>392</v>
      </c>
      <c r="F38" s="12">
        <f>+Árak!D31</f>
        <v>1575</v>
      </c>
      <c r="G38" s="1" t="s">
        <v>279</v>
      </c>
      <c r="H38" s="12">
        <f>+Árak!E31</f>
        <v>1535</v>
      </c>
      <c r="I38" s="13" t="s">
        <v>466</v>
      </c>
      <c r="J38" s="14">
        <f>+Árak!F31</f>
        <v>1775</v>
      </c>
      <c r="K38" s="13" t="s">
        <v>393</v>
      </c>
      <c r="L38" s="14">
        <f>+Árak!G31</f>
        <v>1705</v>
      </c>
      <c r="M38" s="9"/>
      <c r="O38" s="1"/>
    </row>
    <row r="39" spans="1:12" s="9" customFormat="1" ht="112.5" customHeight="1">
      <c r="A39" s="21" t="s">
        <v>130</v>
      </c>
      <c r="B39" s="22" t="str">
        <f>"Extra menü 5 napra
"&amp;Árak!B32&amp;" Ft
"&amp;Árak!B32/5&amp;" Ft/nap"</f>
        <v>Extra menü 5 napra
8650 Ft
1730 Ft/nap</v>
      </c>
      <c r="C39" s="18" t="s">
        <v>252</v>
      </c>
      <c r="D39" s="12">
        <f>Árak!C32</f>
        <v>1835</v>
      </c>
      <c r="E39" s="13" t="s">
        <v>469</v>
      </c>
      <c r="F39" s="12">
        <f>+Árak!D32</f>
        <v>1825</v>
      </c>
      <c r="G39" s="13" t="s">
        <v>394</v>
      </c>
      <c r="H39" s="12">
        <f>+Árak!E32</f>
        <v>2025</v>
      </c>
      <c r="I39" s="288" t="s">
        <v>510</v>
      </c>
      <c r="J39" s="14">
        <f>+Árak!F32</f>
        <v>2020</v>
      </c>
      <c r="K39" s="13" t="s">
        <v>395</v>
      </c>
      <c r="L39" s="14">
        <f>+Árak!G32</f>
        <v>1995</v>
      </c>
    </row>
    <row r="40" spans="1:15" ht="82.5" customHeight="1">
      <c r="A40" s="23" t="s">
        <v>131</v>
      </c>
      <c r="B40" s="24" t="s">
        <v>132</v>
      </c>
      <c r="C40" s="18" t="s">
        <v>266</v>
      </c>
      <c r="D40" s="12">
        <f>Árak!C33</f>
        <v>620</v>
      </c>
      <c r="E40" s="18" t="s">
        <v>133</v>
      </c>
      <c r="F40" s="12">
        <f>+Árak!D33</f>
        <v>610</v>
      </c>
      <c r="G40" s="13" t="s">
        <v>134</v>
      </c>
      <c r="H40" s="12">
        <f>+Árak!E33</f>
        <v>645</v>
      </c>
      <c r="I40" s="13" t="s">
        <v>367</v>
      </c>
      <c r="J40" s="14">
        <f>+Árak!F33</f>
        <v>615</v>
      </c>
      <c r="K40" s="13" t="s">
        <v>470</v>
      </c>
      <c r="L40" s="14">
        <f>+Árak!G33</f>
        <v>610</v>
      </c>
      <c r="M40" s="9"/>
      <c r="N40" s="9"/>
      <c r="O40" s="1"/>
    </row>
    <row r="41" spans="1:15" ht="44.25" customHeight="1">
      <c r="A41" s="23" t="s">
        <v>371</v>
      </c>
      <c r="B41" s="24" t="s">
        <v>136</v>
      </c>
      <c r="C41" s="18" t="s">
        <v>396</v>
      </c>
      <c r="D41" s="12">
        <v>370</v>
      </c>
      <c r="E41" s="289" t="s">
        <v>511</v>
      </c>
      <c r="F41" s="12">
        <v>405</v>
      </c>
      <c r="G41" s="13" t="s">
        <v>397</v>
      </c>
      <c r="H41" s="12">
        <v>370</v>
      </c>
      <c r="I41" s="13" t="s">
        <v>398</v>
      </c>
      <c r="J41" s="14">
        <v>395</v>
      </c>
      <c r="K41" s="13" t="s">
        <v>449</v>
      </c>
      <c r="L41" s="14">
        <v>390</v>
      </c>
      <c r="M41" s="9"/>
      <c r="N41" s="9"/>
      <c r="O41" s="1"/>
    </row>
    <row r="42" spans="1:15" ht="34.5" customHeight="1">
      <c r="A42" s="23" t="s">
        <v>372</v>
      </c>
      <c r="B42" s="24" t="s">
        <v>136</v>
      </c>
      <c r="C42" s="18" t="s">
        <v>450</v>
      </c>
      <c r="D42" s="12">
        <f>Árak!C35</f>
        <v>550</v>
      </c>
      <c r="E42" s="13" t="s">
        <v>137</v>
      </c>
      <c r="F42" s="12">
        <f>+Árak!D35</f>
        <v>490</v>
      </c>
      <c r="G42" s="13" t="s">
        <v>138</v>
      </c>
      <c r="H42" s="12">
        <f>+Árak!E35</f>
        <v>510</v>
      </c>
      <c r="I42" s="13" t="s">
        <v>139</v>
      </c>
      <c r="J42" s="14">
        <f>+Árak!F35</f>
        <v>515</v>
      </c>
      <c r="K42" s="13" t="s">
        <v>368</v>
      </c>
      <c r="L42" s="14">
        <f>+Árak!G35</f>
        <v>480</v>
      </c>
      <c r="M42" s="9"/>
      <c r="N42" s="9"/>
      <c r="O42" s="1"/>
    </row>
    <row r="43" spans="1:15" ht="52.5" customHeight="1">
      <c r="A43" s="23" t="s">
        <v>373</v>
      </c>
      <c r="B43" s="24" t="s">
        <v>136</v>
      </c>
      <c r="C43" s="13" t="s">
        <v>350</v>
      </c>
      <c r="D43" s="12">
        <f>Árak!C36</f>
        <v>490</v>
      </c>
      <c r="E43" s="13" t="s">
        <v>141</v>
      </c>
      <c r="F43" s="12">
        <f>+Árak!D36</f>
        <v>505</v>
      </c>
      <c r="G43" s="13" t="s">
        <v>142</v>
      </c>
      <c r="H43" s="12">
        <f>+Árak!E36</f>
        <v>490</v>
      </c>
      <c r="I43" s="288" t="s">
        <v>512</v>
      </c>
      <c r="J43" s="14">
        <f>+Árak!F36</f>
        <v>505</v>
      </c>
      <c r="K43" s="13" t="s">
        <v>253</v>
      </c>
      <c r="L43" s="14">
        <f>+Árak!G36</f>
        <v>510</v>
      </c>
      <c r="M43" s="9"/>
      <c r="N43" s="9"/>
      <c r="O43" s="1"/>
    </row>
    <row r="44" spans="1:15" ht="66" customHeight="1">
      <c r="A44" s="23" t="s">
        <v>374</v>
      </c>
      <c r="B44" s="24" t="s">
        <v>144</v>
      </c>
      <c r="C44" s="18" t="s">
        <v>351</v>
      </c>
      <c r="D44" s="12">
        <f>Árak!C37</f>
        <v>240</v>
      </c>
      <c r="E44" s="13" t="s">
        <v>146</v>
      </c>
      <c r="F44" s="12">
        <f>+Árak!D37</f>
        <v>205</v>
      </c>
      <c r="G44" s="13" t="s">
        <v>145</v>
      </c>
      <c r="H44" s="12">
        <f>+Árak!E37</f>
        <v>250</v>
      </c>
      <c r="I44" s="13" t="s">
        <v>451</v>
      </c>
      <c r="J44" s="14">
        <f>+Árak!F37</f>
        <v>210</v>
      </c>
      <c r="K44" s="13" t="s">
        <v>147</v>
      </c>
      <c r="L44" s="14">
        <f>+Árak!G37</f>
        <v>245</v>
      </c>
      <c r="M44" s="9"/>
      <c r="N44" s="9"/>
      <c r="O44" s="1"/>
    </row>
    <row r="45" spans="1:15" ht="45" customHeight="1">
      <c r="A45" s="23" t="s">
        <v>375</v>
      </c>
      <c r="B45" s="24" t="s">
        <v>144</v>
      </c>
      <c r="C45" s="18" t="s">
        <v>149</v>
      </c>
      <c r="D45" s="12">
        <f>Árak!C38</f>
        <v>170</v>
      </c>
      <c r="E45" s="13" t="s">
        <v>150</v>
      </c>
      <c r="F45" s="12">
        <f>+Árak!D38</f>
        <v>170</v>
      </c>
      <c r="G45" s="13" t="s">
        <v>151</v>
      </c>
      <c r="H45" s="12">
        <f>+Árak!E38</f>
        <v>170</v>
      </c>
      <c r="I45" s="13" t="s">
        <v>362</v>
      </c>
      <c r="J45" s="14">
        <f>+Árak!F38</f>
        <v>170</v>
      </c>
      <c r="K45" s="13" t="s">
        <v>152</v>
      </c>
      <c r="L45" s="14">
        <f>+Árak!G38</f>
        <v>170</v>
      </c>
      <c r="M45" s="9"/>
      <c r="N45" s="9"/>
      <c r="O45" s="1"/>
    </row>
    <row r="46" spans="1:15" ht="26.25" customHeight="1">
      <c r="A46" s="30" t="s">
        <v>153</v>
      </c>
      <c r="B46" s="34" t="s">
        <v>154</v>
      </c>
      <c r="C46" s="18" t="s">
        <v>155</v>
      </c>
      <c r="D46" s="12">
        <f>Árak!C39</f>
        <v>105</v>
      </c>
      <c r="E46" s="13" t="s">
        <v>155</v>
      </c>
      <c r="F46" s="12">
        <f>+Árak!D39</f>
        <v>105</v>
      </c>
      <c r="G46" s="13" t="s">
        <v>155</v>
      </c>
      <c r="H46" s="12">
        <f>+Árak!E39</f>
        <v>105</v>
      </c>
      <c r="I46" s="13" t="s">
        <v>155</v>
      </c>
      <c r="J46" s="14">
        <f>+Árak!F39</f>
        <v>105</v>
      </c>
      <c r="K46" s="13" t="s">
        <v>155</v>
      </c>
      <c r="L46" s="14">
        <f>+Árak!G39</f>
        <v>105</v>
      </c>
      <c r="M46" s="9"/>
      <c r="N46" s="9"/>
      <c r="O46" s="1"/>
    </row>
    <row r="47" spans="1:15" ht="18" customHeight="1" thickBot="1">
      <c r="A47" s="178"/>
      <c r="B47" s="179"/>
      <c r="C47" s="174"/>
      <c r="D47" s="175"/>
      <c r="E47" s="174"/>
      <c r="F47" s="175"/>
      <c r="G47" s="174"/>
      <c r="H47" s="175"/>
      <c r="I47" s="174"/>
      <c r="J47" s="175"/>
      <c r="K47" s="174"/>
      <c r="L47" s="175"/>
      <c r="M47" s="9"/>
      <c r="N47" s="9"/>
      <c r="O47" s="1"/>
    </row>
    <row r="48" spans="1:15" ht="99" customHeight="1">
      <c r="A48" s="192" t="s">
        <v>276</v>
      </c>
      <c r="B48" s="194" t="str">
        <f>"Sulidő menü 1 
"&amp;Árak!B40&amp;" Ft/HÉT
"&amp;Árak!B40/5&amp;" Ft/nap"</f>
        <v>Sulidő menü 1 
6400 Ft/HÉT
1280 Ft/nap</v>
      </c>
      <c r="C48" s="258" t="s">
        <v>370</v>
      </c>
      <c r="D48" s="259">
        <f>Árak!C40</f>
        <v>1445</v>
      </c>
      <c r="E48" s="260" t="s">
        <v>315</v>
      </c>
      <c r="F48" s="259">
        <f>Árak!D40</f>
        <v>1440</v>
      </c>
      <c r="G48" s="260" t="s">
        <v>255</v>
      </c>
      <c r="H48" s="259">
        <f>Árak!E40</f>
        <v>1340</v>
      </c>
      <c r="I48" s="260" t="s">
        <v>399</v>
      </c>
      <c r="J48" s="259">
        <f>Árak!F40</f>
        <v>1365</v>
      </c>
      <c r="K48" s="258" t="s">
        <v>401</v>
      </c>
      <c r="L48" s="176">
        <f>Árak!G40</f>
        <v>1410</v>
      </c>
      <c r="M48" s="9"/>
      <c r="N48" s="9"/>
      <c r="O48" s="1"/>
    </row>
    <row r="49" spans="1:15" ht="92.25" customHeight="1" thickBot="1">
      <c r="A49" s="193" t="s">
        <v>277</v>
      </c>
      <c r="B49" s="195" t="str">
        <f>"Sulidő menü 2 
"&amp;Árak!B41&amp;" Ft/HÉT
"&amp;Árak!B41/5&amp;" Ft/nap"</f>
        <v>Sulidő menü 2 
6400 Ft/HÉT
1280 Ft/nap</v>
      </c>
      <c r="C49" s="261" t="s">
        <v>452</v>
      </c>
      <c r="D49" s="262">
        <f>Árak!C41</f>
        <v>1445</v>
      </c>
      <c r="E49" s="263" t="s">
        <v>254</v>
      </c>
      <c r="F49" s="262">
        <f>Árak!D41</f>
        <v>1440</v>
      </c>
      <c r="G49" s="263" t="s">
        <v>369</v>
      </c>
      <c r="H49" s="262">
        <f>Árak!E41</f>
        <v>1340</v>
      </c>
      <c r="I49" s="263" t="s">
        <v>400</v>
      </c>
      <c r="J49" s="262">
        <f>Árak!F41</f>
        <v>1365</v>
      </c>
      <c r="K49" s="261" t="s">
        <v>402</v>
      </c>
      <c r="L49" s="177">
        <f>Árak!G41</f>
        <v>1410</v>
      </c>
      <c r="M49" s="9"/>
      <c r="N49" s="9"/>
      <c r="O49" s="1"/>
    </row>
    <row r="50" spans="1:15" ht="18" customHeight="1">
      <c r="A50" s="170"/>
      <c r="B50" s="171"/>
      <c r="C50" s="276"/>
      <c r="D50" s="277"/>
      <c r="E50" s="276"/>
      <c r="F50" s="277"/>
      <c r="G50" s="276"/>
      <c r="H50" s="277"/>
      <c r="I50" s="172"/>
      <c r="J50" s="173"/>
      <c r="K50" s="172"/>
      <c r="L50" s="173"/>
      <c r="M50" s="9"/>
      <c r="N50" s="9"/>
      <c r="O50" s="1"/>
    </row>
    <row r="51" spans="1:15" ht="72.75" customHeight="1" thickBot="1">
      <c r="A51" s="220" t="s">
        <v>305</v>
      </c>
      <c r="B51" s="35" t="s">
        <v>157</v>
      </c>
      <c r="C51" s="291" t="s">
        <v>517</v>
      </c>
      <c r="D51" s="280">
        <f>+Árak!C42</f>
        <v>860</v>
      </c>
      <c r="E51" s="281" t="s">
        <v>282</v>
      </c>
      <c r="F51" s="280">
        <f>+Árak!D42</f>
        <v>795</v>
      </c>
      <c r="G51" s="252" t="s">
        <v>285</v>
      </c>
      <c r="H51" s="280">
        <f>+Árak!E42</f>
        <v>785</v>
      </c>
      <c r="I51" s="252" t="s">
        <v>288</v>
      </c>
      <c r="J51" s="221">
        <f>+Árak!F42</f>
        <v>805</v>
      </c>
      <c r="K51" s="252" t="s">
        <v>292</v>
      </c>
      <c r="L51" s="37">
        <f>+Árak!G42</f>
        <v>915</v>
      </c>
      <c r="M51" s="9"/>
      <c r="N51" s="9"/>
      <c r="O51" s="1"/>
    </row>
    <row r="52" spans="1:15" ht="72.75" customHeight="1" thickBot="1" thickTop="1">
      <c r="A52" s="220" t="s">
        <v>306</v>
      </c>
      <c r="B52" s="38" t="s">
        <v>72</v>
      </c>
      <c r="C52" s="292" t="s">
        <v>518</v>
      </c>
      <c r="D52" s="282">
        <f>+Árak!C43</f>
        <v>1560</v>
      </c>
      <c r="E52" s="293" t="s">
        <v>519</v>
      </c>
      <c r="F52" s="282">
        <f>+Árak!D43</f>
        <v>1550</v>
      </c>
      <c r="G52" s="294" t="s">
        <v>520</v>
      </c>
      <c r="H52" s="282">
        <f>+Árak!E43</f>
        <v>1580</v>
      </c>
      <c r="I52" s="252" t="s">
        <v>403</v>
      </c>
      <c r="J52" s="283">
        <f>+Árak!F43</f>
        <v>1570</v>
      </c>
      <c r="K52" s="295" t="s">
        <v>521</v>
      </c>
      <c r="L52" s="14">
        <f>+Árak!G43</f>
        <v>1560</v>
      </c>
      <c r="M52" s="9"/>
      <c r="N52" s="9"/>
      <c r="O52" s="1"/>
    </row>
    <row r="53" spans="1:15" ht="83.25" customHeight="1" thickTop="1">
      <c r="A53" s="220" t="s">
        <v>307</v>
      </c>
      <c r="B53" s="38" t="s">
        <v>72</v>
      </c>
      <c r="C53" s="252" t="s">
        <v>280</v>
      </c>
      <c r="D53" s="280">
        <f>+Árak!C44</f>
        <v>1415</v>
      </c>
      <c r="E53" s="294" t="s">
        <v>522</v>
      </c>
      <c r="F53" s="280">
        <f>+Árak!D44</f>
        <v>1560</v>
      </c>
      <c r="G53" s="252" t="s">
        <v>286</v>
      </c>
      <c r="H53" s="280">
        <f>+Árak!E44</f>
        <v>1530</v>
      </c>
      <c r="I53" s="252" t="s">
        <v>289</v>
      </c>
      <c r="J53" s="221">
        <f>+Árak!F44</f>
        <v>1435</v>
      </c>
      <c r="K53" s="252" t="s">
        <v>293</v>
      </c>
      <c r="L53" s="37">
        <f>+Árak!G44</f>
        <v>1525</v>
      </c>
      <c r="M53" s="9"/>
      <c r="N53" s="9"/>
      <c r="O53" s="1"/>
    </row>
    <row r="54" spans="1:15" ht="77.25" customHeight="1">
      <c r="A54" s="220" t="s">
        <v>308</v>
      </c>
      <c r="B54" s="38" t="s">
        <v>72</v>
      </c>
      <c r="C54" s="252" t="s">
        <v>281</v>
      </c>
      <c r="D54" s="282">
        <f>+Árak!C45</f>
        <v>1540</v>
      </c>
      <c r="E54" s="252" t="s">
        <v>283</v>
      </c>
      <c r="F54" s="282">
        <f>+Árak!D45</f>
        <v>1575</v>
      </c>
      <c r="G54" s="252" t="s">
        <v>287</v>
      </c>
      <c r="H54" s="282">
        <f>+Árak!E45</f>
        <v>1560</v>
      </c>
      <c r="I54" s="294" t="s">
        <v>523</v>
      </c>
      <c r="J54" s="283">
        <f>+Árak!F45</f>
        <v>1660</v>
      </c>
      <c r="K54" s="290" t="s">
        <v>284</v>
      </c>
      <c r="L54" s="14">
        <f>+Árak!G45</f>
        <v>1550</v>
      </c>
      <c r="M54" s="9"/>
      <c r="N54" s="9"/>
      <c r="O54" s="1"/>
    </row>
    <row r="55" spans="1:15" ht="77.25" customHeight="1">
      <c r="A55" s="220" t="s">
        <v>309</v>
      </c>
      <c r="B55" s="38" t="s">
        <v>72</v>
      </c>
      <c r="C55" s="290" t="s">
        <v>513</v>
      </c>
      <c r="D55" s="280">
        <f>+Árak!C46</f>
        <v>1505</v>
      </c>
      <c r="E55" s="290" t="s">
        <v>514</v>
      </c>
      <c r="F55" s="280">
        <f>+Árak!D46</f>
        <v>1510</v>
      </c>
      <c r="G55" s="252" t="s">
        <v>459</v>
      </c>
      <c r="H55" s="280">
        <f>+Árak!E46</f>
        <v>1705</v>
      </c>
      <c r="I55" s="252" t="s">
        <v>488</v>
      </c>
      <c r="J55" s="221">
        <f>+Árak!F46</f>
        <v>1640</v>
      </c>
      <c r="K55" s="252" t="s">
        <v>294</v>
      </c>
      <c r="L55" s="37">
        <f>+Árak!G46</f>
        <v>1705</v>
      </c>
      <c r="M55" s="9"/>
      <c r="N55" s="9"/>
      <c r="O55" s="1"/>
    </row>
    <row r="56" spans="1:15" ht="77.25" customHeight="1">
      <c r="A56" s="220" t="s">
        <v>310</v>
      </c>
      <c r="B56" s="38" t="s">
        <v>72</v>
      </c>
      <c r="C56" s="290" t="s">
        <v>515</v>
      </c>
      <c r="D56" s="282">
        <f>+Árak!C47</f>
        <v>1650</v>
      </c>
      <c r="E56" s="252" t="s">
        <v>290</v>
      </c>
      <c r="F56" s="282">
        <f>+Árak!D47</f>
        <v>1560</v>
      </c>
      <c r="G56" s="294" t="s">
        <v>524</v>
      </c>
      <c r="H56" s="282">
        <f>+Árak!E47</f>
        <v>1530</v>
      </c>
      <c r="I56" s="252" t="s">
        <v>291</v>
      </c>
      <c r="J56" s="283">
        <f>+Árak!F47</f>
        <v>1575</v>
      </c>
      <c r="K56" s="252" t="s">
        <v>295</v>
      </c>
      <c r="L56" s="14">
        <f>+Árak!G47</f>
        <v>1610</v>
      </c>
      <c r="M56" s="9"/>
      <c r="N56" s="9"/>
      <c r="O56" s="1"/>
    </row>
    <row r="57" spans="1:15" ht="94.5" customHeight="1">
      <c r="A57" s="220" t="s">
        <v>311</v>
      </c>
      <c r="B57" s="196" t="str">
        <f>"Menü 5 napra
"&amp;Árak!B48&amp;" Ft/HÉT
"&amp;Árak!B48/5&amp;" Ft/nap"</f>
        <v>Menü 5 napra
9350 Ft/HÉT
1870 Ft/nap</v>
      </c>
      <c r="C57" s="294" t="s">
        <v>525</v>
      </c>
      <c r="D57" s="36">
        <f>+Árak!C48</f>
        <v>2295</v>
      </c>
      <c r="E57" s="296" t="s">
        <v>526</v>
      </c>
      <c r="F57" s="36">
        <f>+Árak!D48</f>
        <v>2255</v>
      </c>
      <c r="G57" s="13" t="s">
        <v>313</v>
      </c>
      <c r="H57" s="36">
        <f>+Árak!E48</f>
        <v>2215</v>
      </c>
      <c r="I57" s="13" t="s">
        <v>314</v>
      </c>
      <c r="J57" s="37">
        <f>+Árak!F48</f>
        <v>2145</v>
      </c>
      <c r="K57" s="297" t="s">
        <v>527</v>
      </c>
      <c r="L57" s="37">
        <f>+Árak!G48</f>
        <v>2215</v>
      </c>
      <c r="M57" s="9"/>
      <c r="N57" s="9"/>
      <c r="O57" s="1"/>
    </row>
    <row r="58" spans="1:15" ht="80.25" customHeight="1">
      <c r="A58" s="220" t="s">
        <v>312</v>
      </c>
      <c r="B58" s="38" t="s">
        <v>132</v>
      </c>
      <c r="C58" s="294" t="s">
        <v>516</v>
      </c>
      <c r="D58" s="12">
        <f>+Árak!C49</f>
        <v>755</v>
      </c>
      <c r="E58" s="13" t="s">
        <v>297</v>
      </c>
      <c r="F58" s="12">
        <f>+Árak!D49</f>
        <v>715</v>
      </c>
      <c r="G58" s="13" t="s">
        <v>298</v>
      </c>
      <c r="H58" s="12">
        <f>+Árak!E49</f>
        <v>725</v>
      </c>
      <c r="I58" s="13" t="s">
        <v>489</v>
      </c>
      <c r="J58" s="14">
        <f>+Árak!F49</f>
        <v>735</v>
      </c>
      <c r="K58" s="13" t="s">
        <v>296</v>
      </c>
      <c r="L58" s="14">
        <f>+Árak!G49</f>
        <v>755</v>
      </c>
      <c r="M58" s="9"/>
      <c r="N58" s="9"/>
      <c r="O58" s="1"/>
    </row>
    <row r="59" spans="1:15" ht="23.25" customHeight="1" thickBot="1">
      <c r="A59" s="39"/>
      <c r="B59" s="40"/>
      <c r="C59" s="41"/>
      <c r="D59" s="42"/>
      <c r="E59" s="41"/>
      <c r="F59" s="42"/>
      <c r="G59" s="41"/>
      <c r="H59" s="42"/>
      <c r="I59" s="41"/>
      <c r="J59" s="43"/>
      <c r="K59" s="41"/>
      <c r="L59" s="43"/>
      <c r="M59" s="9"/>
      <c r="N59" s="9"/>
      <c r="O59" s="1"/>
    </row>
    <row r="60" spans="1:15" ht="84.75" customHeight="1" thickBot="1">
      <c r="A60" s="44" t="s">
        <v>493</v>
      </c>
      <c r="B60" s="45" t="s">
        <v>461</v>
      </c>
      <c r="C60" s="298" t="s">
        <v>490</v>
      </c>
      <c r="D60" s="47">
        <f>+Árak!C50</f>
        <v>1525</v>
      </c>
      <c r="E60" s="299" t="s">
        <v>528</v>
      </c>
      <c r="F60" s="47">
        <f>+Árak!D50</f>
        <v>1625</v>
      </c>
      <c r="G60" s="299" t="s">
        <v>529</v>
      </c>
      <c r="H60" s="47">
        <f>+Árak!E50</f>
        <v>1665</v>
      </c>
      <c r="I60" s="299" t="s">
        <v>530</v>
      </c>
      <c r="J60" s="49">
        <f>+Árak!F50</f>
        <v>1580</v>
      </c>
      <c r="K60" s="299" t="s">
        <v>531</v>
      </c>
      <c r="L60" s="50">
        <f>+Árak!G50</f>
        <v>1715</v>
      </c>
      <c r="M60" s="9"/>
      <c r="N60" s="9"/>
      <c r="O60" s="1"/>
    </row>
    <row r="61" spans="1:15" ht="84.75" customHeight="1" thickBot="1">
      <c r="A61" s="44" t="s">
        <v>162</v>
      </c>
      <c r="B61" s="45" t="s">
        <v>163</v>
      </c>
      <c r="C61" s="46" t="s">
        <v>188</v>
      </c>
      <c r="D61" s="47">
        <f>+Árak!C51</f>
        <v>1560</v>
      </c>
      <c r="E61" s="48" t="s">
        <v>234</v>
      </c>
      <c r="F61" s="47">
        <f>+Árak!D51</f>
        <v>1605</v>
      </c>
      <c r="G61" s="48" t="s">
        <v>164</v>
      </c>
      <c r="H61" s="47">
        <f>+Árak!E51</f>
        <v>1570</v>
      </c>
      <c r="I61" s="48" t="s">
        <v>299</v>
      </c>
      <c r="J61" s="49">
        <f>+Árak!F51</f>
        <v>1565</v>
      </c>
      <c r="K61" s="48" t="s">
        <v>235</v>
      </c>
      <c r="L61" s="50">
        <f>+Árak!G51</f>
        <v>1570</v>
      </c>
      <c r="M61" s="9"/>
      <c r="N61" s="9"/>
      <c r="O61" s="1"/>
    </row>
    <row r="62" spans="1:15" ht="108" customHeight="1" thickBot="1">
      <c r="A62" s="44" t="s">
        <v>165</v>
      </c>
      <c r="B62" s="51" t="s">
        <v>166</v>
      </c>
      <c r="C62" s="13" t="s">
        <v>256</v>
      </c>
      <c r="D62" s="12">
        <f>+Árak!C52</f>
        <v>1140</v>
      </c>
      <c r="E62" s="13" t="s">
        <v>438</v>
      </c>
      <c r="F62" s="12">
        <f>+Árak!D52</f>
        <v>1190</v>
      </c>
      <c r="G62" s="13" t="s">
        <v>236</v>
      </c>
      <c r="H62" s="12">
        <f>+Árak!E52</f>
        <v>1125</v>
      </c>
      <c r="I62" s="13" t="s">
        <v>237</v>
      </c>
      <c r="J62" s="14">
        <f>+Árak!F52</f>
        <v>1420</v>
      </c>
      <c r="K62" s="13" t="s">
        <v>167</v>
      </c>
      <c r="L62" s="52">
        <f>+Árak!G52</f>
        <v>1120</v>
      </c>
      <c r="M62" s="9"/>
      <c r="N62" s="9"/>
      <c r="O62" s="1"/>
    </row>
    <row r="63" spans="1:15" ht="94.5" customHeight="1" thickBot="1">
      <c r="A63" s="44" t="s">
        <v>168</v>
      </c>
      <c r="B63" s="53" t="s">
        <v>169</v>
      </c>
      <c r="C63" s="284" t="s">
        <v>238</v>
      </c>
      <c r="D63" s="12">
        <f>+Árak!C53</f>
        <v>1570</v>
      </c>
      <c r="E63" s="13" t="s">
        <v>471</v>
      </c>
      <c r="F63" s="12">
        <f>+Árak!D53</f>
        <v>1520</v>
      </c>
      <c r="G63" s="13" t="s">
        <v>404</v>
      </c>
      <c r="H63" s="12">
        <f>+Árak!E53</f>
        <v>1580</v>
      </c>
      <c r="I63" s="13" t="s">
        <v>439</v>
      </c>
      <c r="J63" s="14">
        <f>+Árak!F53</f>
        <v>1575</v>
      </c>
      <c r="K63" s="13" t="s">
        <v>405</v>
      </c>
      <c r="L63" s="52">
        <f>+Árak!G53</f>
        <v>1605</v>
      </c>
      <c r="M63" s="9"/>
      <c r="N63" s="9"/>
      <c r="O63" s="1"/>
    </row>
    <row r="64" spans="1:15" ht="118.5" customHeight="1" thickBot="1">
      <c r="A64" s="44" t="s">
        <v>170</v>
      </c>
      <c r="B64" s="51" t="s">
        <v>171</v>
      </c>
      <c r="C64" s="284" t="s">
        <v>257</v>
      </c>
      <c r="D64" s="12">
        <f>+Árak!C54</f>
        <v>1650</v>
      </c>
      <c r="E64" s="13" t="s">
        <v>440</v>
      </c>
      <c r="F64" s="12">
        <f>+Árak!D54</f>
        <v>1645</v>
      </c>
      <c r="G64" s="13" t="s">
        <v>239</v>
      </c>
      <c r="H64" s="12">
        <f>+Árak!E54</f>
        <v>1750</v>
      </c>
      <c r="I64" s="13" t="s">
        <v>406</v>
      </c>
      <c r="J64" s="14">
        <f>+Árak!F54</f>
        <v>1570</v>
      </c>
      <c r="K64" s="13" t="s">
        <v>240</v>
      </c>
      <c r="L64" s="52">
        <f>+Árak!G54</f>
        <v>1560</v>
      </c>
      <c r="M64" s="9"/>
      <c r="N64" s="9"/>
      <c r="O64" s="1"/>
    </row>
    <row r="65" spans="1:15" ht="88.5" customHeight="1" thickBot="1">
      <c r="A65" s="44" t="s">
        <v>172</v>
      </c>
      <c r="B65" s="51" t="str">
        <f>"Office menü 5 napra
"&amp;Árak!B55&amp;" Ft
"&amp;Árak!B55/5&amp;" Ft/nap"</f>
        <v>Office menü 5 napra
8150 Ft
1630 Ft/nap</v>
      </c>
      <c r="C65" s="284" t="s">
        <v>407</v>
      </c>
      <c r="D65" s="12">
        <f>+Árak!C55</f>
        <v>1810</v>
      </c>
      <c r="E65" s="13" t="s">
        <v>408</v>
      </c>
      <c r="F65" s="12">
        <f>+Árak!D55</f>
        <v>1775</v>
      </c>
      <c r="G65" s="13" t="s">
        <v>409</v>
      </c>
      <c r="H65" s="12">
        <f>+Árak!E55</f>
        <v>1730</v>
      </c>
      <c r="I65" s="13" t="s">
        <v>241</v>
      </c>
      <c r="J65" s="14">
        <f>+Árak!F55</f>
        <v>1740</v>
      </c>
      <c r="K65" s="13" t="s">
        <v>453</v>
      </c>
      <c r="L65" s="52">
        <f>+Árak!G55</f>
        <v>1795</v>
      </c>
      <c r="M65" s="9"/>
      <c r="N65" s="9"/>
      <c r="O65" s="1"/>
    </row>
    <row r="66" spans="1:15" ht="117" customHeight="1" thickBot="1">
      <c r="A66" s="44" t="s">
        <v>173</v>
      </c>
      <c r="B66" s="54" t="s">
        <v>174</v>
      </c>
      <c r="C66" s="284" t="s">
        <v>242</v>
      </c>
      <c r="D66" s="12">
        <f>+Árak!C56</f>
        <v>1540</v>
      </c>
      <c r="E66" s="13" t="s">
        <v>345</v>
      </c>
      <c r="F66" s="12">
        <f>+Árak!D56</f>
        <v>1550</v>
      </c>
      <c r="G66" s="13" t="s">
        <v>346</v>
      </c>
      <c r="H66" s="12">
        <f>+Árak!E56</f>
        <v>1560</v>
      </c>
      <c r="I66" s="13" t="s">
        <v>454</v>
      </c>
      <c r="J66" s="14">
        <f>+Árak!F56</f>
        <v>1510</v>
      </c>
      <c r="K66" s="13" t="s">
        <v>243</v>
      </c>
      <c r="L66" s="52">
        <f>+Árak!G56</f>
        <v>1575</v>
      </c>
      <c r="M66" s="9"/>
      <c r="N66" s="9"/>
      <c r="O66" s="1"/>
    </row>
    <row r="67" spans="1:15" ht="119.25" customHeight="1" thickBot="1">
      <c r="A67" s="44" t="s">
        <v>175</v>
      </c>
      <c r="B67" s="51" t="s">
        <v>176</v>
      </c>
      <c r="C67" s="284" t="s">
        <v>411</v>
      </c>
      <c r="D67" s="12">
        <f>+Árak!C57</f>
        <v>1405</v>
      </c>
      <c r="E67" s="13" t="s">
        <v>410</v>
      </c>
      <c r="F67" s="12">
        <f>+Árak!D57</f>
        <v>1395</v>
      </c>
      <c r="G67" s="13" t="s">
        <v>177</v>
      </c>
      <c r="H67" s="12">
        <f>+Árak!E57</f>
        <v>1390</v>
      </c>
      <c r="I67" s="13" t="s">
        <v>300</v>
      </c>
      <c r="J67" s="14">
        <f>+Árak!F57</f>
        <v>1340</v>
      </c>
      <c r="K67" s="13" t="s">
        <v>244</v>
      </c>
      <c r="L67" s="52">
        <f>+Árak!G57</f>
        <v>1430</v>
      </c>
      <c r="M67" s="9"/>
      <c r="N67" s="9"/>
      <c r="O67" s="1"/>
    </row>
    <row r="68" spans="1:15" ht="180" customHeight="1" thickBot="1">
      <c r="A68" s="44" t="s">
        <v>178</v>
      </c>
      <c r="B68" s="51" t="s">
        <v>179</v>
      </c>
      <c r="C68" s="284" t="s">
        <v>301</v>
      </c>
      <c r="D68" s="12">
        <f>+Árak!C58</f>
        <v>1490</v>
      </c>
      <c r="E68" s="13" t="s">
        <v>245</v>
      </c>
      <c r="F68" s="12">
        <f>+Árak!D58</f>
        <v>1520</v>
      </c>
      <c r="G68" s="13" t="s">
        <v>258</v>
      </c>
      <c r="H68" s="12">
        <f>+Árak!E58</f>
        <v>1540</v>
      </c>
      <c r="I68" s="13" t="s">
        <v>472</v>
      </c>
      <c r="J68" s="14">
        <f>+Árak!F58</f>
        <v>1445</v>
      </c>
      <c r="K68" s="13" t="s">
        <v>180</v>
      </c>
      <c r="L68" s="52">
        <f>+Árak!G58</f>
        <v>1490</v>
      </c>
      <c r="M68" s="9"/>
      <c r="N68" s="9"/>
      <c r="O68" s="1"/>
    </row>
    <row r="69" spans="1:15" ht="129" customHeight="1" thickBot="1">
      <c r="A69" s="44" t="s">
        <v>181</v>
      </c>
      <c r="B69" s="55" t="s">
        <v>183</v>
      </c>
      <c r="C69" s="284" t="s">
        <v>347</v>
      </c>
      <c r="D69" s="12">
        <f>+Árak!C59</f>
        <v>610</v>
      </c>
      <c r="E69" s="288" t="s">
        <v>532</v>
      </c>
      <c r="F69" s="12">
        <f>+Árak!D59</f>
        <v>595</v>
      </c>
      <c r="G69" s="289" t="s">
        <v>533</v>
      </c>
      <c r="H69" s="12">
        <f>+Árak!E59</f>
        <v>625</v>
      </c>
      <c r="I69" s="13" t="s">
        <v>473</v>
      </c>
      <c r="J69" s="14">
        <f>+Árak!F59</f>
        <v>595</v>
      </c>
      <c r="K69" s="288" t="s">
        <v>534</v>
      </c>
      <c r="L69" s="52">
        <f>+Árak!G59</f>
        <v>605</v>
      </c>
      <c r="N69" s="1"/>
      <c r="O69" s="1"/>
    </row>
    <row r="70" spans="1:15" ht="46.5" customHeight="1" thickBot="1">
      <c r="A70" s="56" t="s">
        <v>184</v>
      </c>
      <c r="B70" s="57" t="s">
        <v>185</v>
      </c>
      <c r="C70" s="58" t="s">
        <v>185</v>
      </c>
      <c r="D70" s="59">
        <f>+Árak!C61</f>
        <v>170</v>
      </c>
      <c r="E70" s="58" t="s">
        <v>185</v>
      </c>
      <c r="F70" s="59">
        <f>+Árak!D61</f>
        <v>170</v>
      </c>
      <c r="G70" s="60" t="s">
        <v>185</v>
      </c>
      <c r="H70" s="59">
        <f>+Árak!E61</f>
        <v>170</v>
      </c>
      <c r="I70" s="60" t="s">
        <v>185</v>
      </c>
      <c r="J70" s="61">
        <f>+Árak!F61</f>
        <v>170</v>
      </c>
      <c r="K70" s="60" t="s">
        <v>185</v>
      </c>
      <c r="L70" s="61">
        <f>+Árak!G61</f>
        <v>170</v>
      </c>
      <c r="N70" s="1"/>
      <c r="O70" s="1"/>
    </row>
    <row r="71" spans="2:15" ht="21.75" customHeight="1">
      <c r="B71" s="62"/>
      <c r="C71" s="63"/>
      <c r="D71" s="42"/>
      <c r="E71" s="63"/>
      <c r="F71" s="42"/>
      <c r="G71" s="63"/>
      <c r="H71" s="63"/>
      <c r="I71" s="63"/>
      <c r="J71" s="63"/>
      <c r="K71" s="63"/>
      <c r="L71" s="63"/>
      <c r="N71" s="1"/>
      <c r="O71" s="1"/>
    </row>
    <row r="72" spans="1:18" ht="39.75" customHeight="1" thickBot="1">
      <c r="A72" s="63"/>
      <c r="B72" s="63"/>
      <c r="C72" s="63"/>
      <c r="D72" s="42"/>
      <c r="E72" s="346" t="str">
        <f>C2</f>
        <v>08.22. Hétfő</v>
      </c>
      <c r="F72" s="346"/>
      <c r="G72" s="347" t="str">
        <f>E2</f>
        <v>08.23. Kedd</v>
      </c>
      <c r="H72" s="347"/>
      <c r="I72" s="347" t="str">
        <f>G2</f>
        <v>08.24. Szerda</v>
      </c>
      <c r="J72" s="347"/>
      <c r="K72" s="347" t="str">
        <f>I2</f>
        <v>08.25.  Csütörtök</v>
      </c>
      <c r="L72" s="347"/>
      <c r="M72" s="336" t="str">
        <f>K2</f>
        <v>08.26. Péntek</v>
      </c>
      <c r="N72" s="336"/>
      <c r="O72" s="336"/>
      <c r="P72" s="337" t="s">
        <v>501</v>
      </c>
      <c r="Q72" s="338"/>
      <c r="R72" s="64" t="s">
        <v>502</v>
      </c>
    </row>
    <row r="73" spans="1:18" ht="89.25" customHeight="1" thickBot="1">
      <c r="A73" s="360" t="s">
        <v>182</v>
      </c>
      <c r="B73" s="340" t="str">
        <f>"SPEED menü
"&amp;Árak!B60&amp;" Ft/hét
"&amp;Árak!B60/7&amp;" Ft/nap"</f>
        <v>SPEED menü
19040 Ft/hét
2720 Ft/nap</v>
      </c>
      <c r="C73" s="341" t="s">
        <v>187</v>
      </c>
      <c r="D73" s="341"/>
      <c r="E73" s="342" t="s">
        <v>412</v>
      </c>
      <c r="F73" s="342"/>
      <c r="G73" s="339" t="s">
        <v>417</v>
      </c>
      <c r="H73" s="339"/>
      <c r="I73" s="339" t="s">
        <v>419</v>
      </c>
      <c r="J73" s="339"/>
      <c r="K73" s="339" t="s">
        <v>422</v>
      </c>
      <c r="L73" s="339"/>
      <c r="M73" s="339" t="s">
        <v>17</v>
      </c>
      <c r="N73" s="339"/>
      <c r="O73" s="339"/>
      <c r="P73" s="339" t="s">
        <v>425</v>
      </c>
      <c r="Q73" s="339"/>
      <c r="R73" s="285" t="s">
        <v>303</v>
      </c>
    </row>
    <row r="74" spans="1:18" ht="84" customHeight="1" thickBot="1">
      <c r="A74" s="361"/>
      <c r="B74" s="340"/>
      <c r="C74" s="333" t="s">
        <v>189</v>
      </c>
      <c r="D74" s="333"/>
      <c r="E74" s="334" t="s">
        <v>413</v>
      </c>
      <c r="F74" s="334"/>
      <c r="G74" s="328" t="s">
        <v>474</v>
      </c>
      <c r="H74" s="328"/>
      <c r="I74" s="328" t="s">
        <v>420</v>
      </c>
      <c r="J74" s="328"/>
      <c r="K74" s="328" t="s">
        <v>406</v>
      </c>
      <c r="L74" s="328"/>
      <c r="M74" s="328" t="s">
        <v>423</v>
      </c>
      <c r="N74" s="328"/>
      <c r="O74" s="328"/>
      <c r="P74" s="328" t="s">
        <v>426</v>
      </c>
      <c r="Q74" s="328"/>
      <c r="R74" s="286" t="s">
        <v>458</v>
      </c>
    </row>
    <row r="75" spans="1:18" ht="45.75" customHeight="1" thickBot="1">
      <c r="A75" s="361"/>
      <c r="B75" s="340"/>
      <c r="C75" s="333" t="s">
        <v>190</v>
      </c>
      <c r="D75" s="333"/>
      <c r="E75" s="334" t="s">
        <v>414</v>
      </c>
      <c r="F75" s="334"/>
      <c r="G75" s="328" t="s">
        <v>441</v>
      </c>
      <c r="H75" s="328"/>
      <c r="I75" s="328" t="s">
        <v>421</v>
      </c>
      <c r="J75" s="328"/>
      <c r="K75" s="328" t="s">
        <v>456</v>
      </c>
      <c r="L75" s="328"/>
      <c r="M75" s="328" t="s">
        <v>457</v>
      </c>
      <c r="N75" s="328"/>
      <c r="O75" s="328"/>
      <c r="P75" s="328" t="s">
        <v>427</v>
      </c>
      <c r="Q75" s="328"/>
      <c r="R75" s="286" t="s">
        <v>429</v>
      </c>
    </row>
    <row r="76" spans="1:18" ht="72" customHeight="1" thickBot="1">
      <c r="A76" s="362"/>
      <c r="B76" s="340"/>
      <c r="C76" s="343" t="s">
        <v>1</v>
      </c>
      <c r="D76" s="343"/>
      <c r="E76" s="335" t="s">
        <v>415</v>
      </c>
      <c r="F76" s="335"/>
      <c r="G76" s="329" t="s">
        <v>418</v>
      </c>
      <c r="H76" s="329"/>
      <c r="I76" s="329" t="s">
        <v>455</v>
      </c>
      <c r="J76" s="329"/>
      <c r="K76" s="328" t="s">
        <v>476</v>
      </c>
      <c r="L76" s="328"/>
      <c r="M76" s="329" t="s">
        <v>424</v>
      </c>
      <c r="N76" s="329"/>
      <c r="O76" s="329"/>
      <c r="P76" s="329" t="s">
        <v>428</v>
      </c>
      <c r="Q76" s="329"/>
      <c r="R76" s="300" t="s">
        <v>537</v>
      </c>
    </row>
    <row r="77" spans="1:18" ht="42.75" customHeight="1">
      <c r="A77" s="264"/>
      <c r="B77" s="264"/>
      <c r="C77" s="265"/>
      <c r="D77" s="265"/>
      <c r="E77" s="324" t="s">
        <v>416</v>
      </c>
      <c r="F77" s="324"/>
      <c r="G77" s="325" t="s">
        <v>535</v>
      </c>
      <c r="H77" s="325"/>
      <c r="I77" s="325" t="s">
        <v>533</v>
      </c>
      <c r="J77" s="325"/>
      <c r="K77" s="326" t="s">
        <v>475</v>
      </c>
      <c r="L77" s="326"/>
      <c r="M77" s="325" t="s">
        <v>536</v>
      </c>
      <c r="N77" s="325"/>
      <c r="O77" s="325"/>
      <c r="P77" s="326" t="s">
        <v>442</v>
      </c>
      <c r="Q77" s="327"/>
      <c r="R77" s="287" t="s">
        <v>443</v>
      </c>
    </row>
    <row r="78" spans="1:18" ht="42.75" customHeight="1">
      <c r="A78" s="182"/>
      <c r="B78" s="182"/>
      <c r="C78" s="183"/>
      <c r="D78" s="183"/>
      <c r="E78" s="184"/>
      <c r="F78" s="184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42.75" customHeight="1" hidden="1">
      <c r="A79" s="62"/>
      <c r="B79" s="62"/>
      <c r="C79" s="372"/>
      <c r="D79" s="373"/>
      <c r="E79" s="374" t="s">
        <v>355</v>
      </c>
      <c r="F79" s="374"/>
      <c r="G79" s="374" t="s">
        <v>356</v>
      </c>
      <c r="H79" s="374"/>
      <c r="I79" s="374" t="s">
        <v>357</v>
      </c>
      <c r="J79" s="374"/>
      <c r="K79" s="374" t="s">
        <v>358</v>
      </c>
      <c r="L79" s="374"/>
      <c r="M79" s="374" t="s">
        <v>359</v>
      </c>
      <c r="N79" s="374"/>
      <c r="O79" s="376" t="s">
        <v>360</v>
      </c>
      <c r="P79" s="376"/>
      <c r="Q79" s="250" t="s">
        <v>361</v>
      </c>
      <c r="R79" s="181"/>
    </row>
    <row r="80" spans="1:18" ht="42.75" customHeight="1" hidden="1">
      <c r="A80" s="377" t="s">
        <v>331</v>
      </c>
      <c r="B80" s="377" t="s">
        <v>339</v>
      </c>
      <c r="C80" s="378" t="s">
        <v>187</v>
      </c>
      <c r="D80" s="378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253"/>
      <c r="R80" s="181"/>
    </row>
    <row r="81" spans="1:18" ht="42.75" customHeight="1" hidden="1">
      <c r="A81" s="377"/>
      <c r="B81" s="377"/>
      <c r="C81" s="379" t="s">
        <v>189</v>
      </c>
      <c r="D81" s="379"/>
      <c r="E81" s="371"/>
      <c r="F81" s="371"/>
      <c r="G81" s="375"/>
      <c r="H81" s="375"/>
      <c r="I81" s="375"/>
      <c r="J81" s="375"/>
      <c r="K81" s="371"/>
      <c r="L81" s="371"/>
      <c r="M81" s="375"/>
      <c r="N81" s="375"/>
      <c r="O81" s="375"/>
      <c r="P81" s="375"/>
      <c r="Q81" s="254"/>
      <c r="R81" s="181"/>
    </row>
    <row r="82" spans="1:18" ht="42.75" customHeight="1" hidden="1">
      <c r="A82" s="377"/>
      <c r="B82" s="377"/>
      <c r="C82" s="379" t="s">
        <v>190</v>
      </c>
      <c r="D82" s="379"/>
      <c r="E82" s="371"/>
      <c r="F82" s="371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254"/>
      <c r="R82" s="181"/>
    </row>
    <row r="83" spans="1:18" ht="42.75" customHeight="1" hidden="1">
      <c r="A83" s="377"/>
      <c r="B83" s="377"/>
      <c r="C83" s="381" t="s">
        <v>1</v>
      </c>
      <c r="D83" s="382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80"/>
      <c r="P83" s="380"/>
      <c r="Q83" s="254"/>
      <c r="R83" s="181"/>
    </row>
    <row r="84" spans="1:18" ht="42.75" customHeight="1" thickBot="1">
      <c r="A84" s="182"/>
      <c r="B84" s="182"/>
      <c r="C84" s="183"/>
      <c r="D84" s="183"/>
      <c r="E84" s="184"/>
      <c r="F84" s="184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25.5" customHeight="1" thickBot="1">
      <c r="A85" s="182"/>
      <c r="B85" s="182"/>
      <c r="C85" s="363" t="str">
        <f>C2</f>
        <v>08.22. Hétfő</v>
      </c>
      <c r="D85" s="364"/>
      <c r="E85" s="365" t="str">
        <f>E2</f>
        <v>08.23. Kedd</v>
      </c>
      <c r="F85" s="366"/>
      <c r="G85" s="353" t="str">
        <f>G2</f>
        <v>08.24. Szerda</v>
      </c>
      <c r="H85" s="354"/>
      <c r="I85" s="353" t="str">
        <f>I2</f>
        <v>08.25.  Csütörtök</v>
      </c>
      <c r="J85" s="354"/>
      <c r="K85" s="355" t="str">
        <f>K2</f>
        <v>08.26. Péntek</v>
      </c>
      <c r="L85" s="354"/>
      <c r="M85" s="353" t="s">
        <v>503</v>
      </c>
      <c r="N85" s="355"/>
      <c r="O85" s="354"/>
      <c r="P85" s="181"/>
      <c r="Q85" s="181"/>
      <c r="R85" s="181"/>
    </row>
    <row r="86" spans="1:18" ht="54.75" customHeight="1">
      <c r="A86" s="185" t="s">
        <v>259</v>
      </c>
      <c r="B86" s="186"/>
      <c r="C86" s="302" t="s">
        <v>538</v>
      </c>
      <c r="D86" s="274">
        <f>+Árak!C62</f>
        <v>660</v>
      </c>
      <c r="E86" s="302" t="s">
        <v>544</v>
      </c>
      <c r="F86" s="274">
        <f>+Árak!D62</f>
        <v>645</v>
      </c>
      <c r="G86" s="302" t="s">
        <v>550</v>
      </c>
      <c r="H86" s="274">
        <f>+Árak!E62</f>
        <v>660</v>
      </c>
      <c r="I86" s="302" t="s">
        <v>556</v>
      </c>
      <c r="J86" s="275">
        <f>+Árak!F62</f>
        <v>690</v>
      </c>
      <c r="K86" s="302" t="s">
        <v>562</v>
      </c>
      <c r="L86" s="272">
        <f>+Árak!G62</f>
        <v>560</v>
      </c>
      <c r="M86" s="383"/>
      <c r="N86" s="383"/>
      <c r="O86" s="255"/>
      <c r="P86" s="181"/>
      <c r="Q86" s="181"/>
      <c r="R86" s="181"/>
    </row>
    <row r="87" spans="1:18" ht="81.75" customHeight="1">
      <c r="A87" s="187" t="s">
        <v>260</v>
      </c>
      <c r="B87" s="188"/>
      <c r="C87" s="301" t="s">
        <v>539</v>
      </c>
      <c r="D87" s="274">
        <f>+Árak!C63</f>
        <v>1490</v>
      </c>
      <c r="E87" s="301" t="s">
        <v>545</v>
      </c>
      <c r="F87" s="274">
        <f>+Árak!D63</f>
        <v>1705</v>
      </c>
      <c r="G87" s="301" t="s">
        <v>551</v>
      </c>
      <c r="H87" s="274">
        <f>+Árak!E63</f>
        <v>1445</v>
      </c>
      <c r="I87" s="301" t="s">
        <v>557</v>
      </c>
      <c r="J87" s="275">
        <f>+Árak!F63</f>
        <v>1145</v>
      </c>
      <c r="K87" s="301" t="s">
        <v>563</v>
      </c>
      <c r="L87" s="272">
        <f>+Árak!G63</f>
        <v>1395</v>
      </c>
      <c r="M87" s="384" t="s">
        <v>568</v>
      </c>
      <c r="N87" s="385"/>
      <c r="O87" s="255">
        <v>845</v>
      </c>
      <c r="P87" s="181"/>
      <c r="Q87" s="181"/>
      <c r="R87" s="181"/>
    </row>
    <row r="88" spans="1:18" ht="54.75" customHeight="1">
      <c r="A88" s="187" t="s">
        <v>261</v>
      </c>
      <c r="B88" s="188"/>
      <c r="C88" s="301" t="s">
        <v>540</v>
      </c>
      <c r="D88" s="274">
        <f>+Árak!C64</f>
        <v>1290</v>
      </c>
      <c r="E88" s="301" t="s">
        <v>546</v>
      </c>
      <c r="F88" s="274">
        <f>+Árak!D64</f>
        <v>1275</v>
      </c>
      <c r="G88" s="301" t="s">
        <v>552</v>
      </c>
      <c r="H88" s="274">
        <v>945</v>
      </c>
      <c r="I88" s="301" t="s">
        <v>558</v>
      </c>
      <c r="J88" s="275">
        <f>+Árak!F64</f>
        <v>1495</v>
      </c>
      <c r="K88" s="301" t="s">
        <v>564</v>
      </c>
      <c r="L88" s="272">
        <f>+Árak!G64</f>
        <v>1445</v>
      </c>
      <c r="M88" s="383"/>
      <c r="N88" s="383"/>
      <c r="O88" s="255"/>
      <c r="P88" s="181"/>
      <c r="Q88" s="181"/>
      <c r="R88" s="181"/>
    </row>
    <row r="89" spans="1:18" ht="54.75" customHeight="1">
      <c r="A89" s="187" t="s">
        <v>262</v>
      </c>
      <c r="B89" s="188"/>
      <c r="C89" s="301" t="s">
        <v>541</v>
      </c>
      <c r="D89" s="274">
        <f>+Árak!C65</f>
        <v>1395</v>
      </c>
      <c r="E89" s="301" t="s">
        <v>547</v>
      </c>
      <c r="F89" s="274">
        <f>+Árak!D65</f>
        <v>1195</v>
      </c>
      <c r="G89" s="301" t="s">
        <v>553</v>
      </c>
      <c r="H89" s="274">
        <f>+Árak!E65</f>
        <v>1095</v>
      </c>
      <c r="I89" s="301" t="s">
        <v>559</v>
      </c>
      <c r="J89" s="275">
        <f>+Árak!F65</f>
        <v>1395</v>
      </c>
      <c r="K89" s="301" t="s">
        <v>565</v>
      </c>
      <c r="L89" s="272">
        <f>+Árak!G65</f>
        <v>1590</v>
      </c>
      <c r="M89" s="383"/>
      <c r="N89" s="383"/>
      <c r="O89" s="255"/>
      <c r="P89" s="181"/>
      <c r="Q89" s="181"/>
      <c r="R89" s="181"/>
    </row>
    <row r="90" spans="1:18" ht="54.75" customHeight="1">
      <c r="A90" s="187" t="s">
        <v>263</v>
      </c>
      <c r="B90" s="188"/>
      <c r="C90" s="301" t="s">
        <v>542</v>
      </c>
      <c r="D90" s="274">
        <f>+Árak!C66</f>
        <v>1495</v>
      </c>
      <c r="E90" s="301" t="s">
        <v>548</v>
      </c>
      <c r="F90" s="274">
        <f>+Árak!D66</f>
        <v>1095</v>
      </c>
      <c r="G90" s="301" t="s">
        <v>554</v>
      </c>
      <c r="H90" s="274">
        <f>+Árak!E66</f>
        <v>1130</v>
      </c>
      <c r="I90" s="301" t="s">
        <v>560</v>
      </c>
      <c r="J90" s="275">
        <f>+Árak!F66</f>
        <v>1140</v>
      </c>
      <c r="K90" s="301" t="s">
        <v>566</v>
      </c>
      <c r="L90" s="272">
        <f>+Árak!G66</f>
        <v>1125</v>
      </c>
      <c r="M90" s="325" t="s">
        <v>569</v>
      </c>
      <c r="N90" s="325"/>
      <c r="O90" s="255">
        <v>990</v>
      </c>
      <c r="P90" s="181"/>
      <c r="Q90" s="181"/>
      <c r="R90" s="181"/>
    </row>
    <row r="91" spans="1:18" ht="54.75" customHeight="1" thickBot="1">
      <c r="A91" s="189" t="s">
        <v>264</v>
      </c>
      <c r="B91" s="190"/>
      <c r="C91" s="301" t="s">
        <v>543</v>
      </c>
      <c r="D91" s="274">
        <f>+Árak!C67</f>
        <v>1445</v>
      </c>
      <c r="E91" s="301" t="s">
        <v>549</v>
      </c>
      <c r="F91" s="274">
        <f>+Árak!D67</f>
        <v>1495</v>
      </c>
      <c r="G91" s="301" t="s">
        <v>555</v>
      </c>
      <c r="H91" s="274">
        <f>+Árak!E67</f>
        <v>1295</v>
      </c>
      <c r="I91" s="301" t="s">
        <v>561</v>
      </c>
      <c r="J91" s="275">
        <f>+Árak!F67</f>
        <v>1240</v>
      </c>
      <c r="K91" s="301" t="s">
        <v>567</v>
      </c>
      <c r="L91" s="272">
        <f>+Árak!G67</f>
        <v>1395</v>
      </c>
      <c r="M91" s="383"/>
      <c r="N91" s="383"/>
      <c r="O91" s="255"/>
      <c r="P91" s="181"/>
      <c r="Q91" s="181"/>
      <c r="R91" s="181"/>
    </row>
    <row r="92" spans="1:18" ht="36" customHeight="1">
      <c r="A92" s="63"/>
      <c r="B92" s="63"/>
      <c r="C92" s="63"/>
      <c r="D92" s="42"/>
      <c r="E92" s="63"/>
      <c r="F92" s="42"/>
      <c r="G92" s="63"/>
      <c r="H92" s="42"/>
      <c r="I92" s="63"/>
      <c r="J92" s="43"/>
      <c r="K92" s="63"/>
      <c r="L92" s="43"/>
      <c r="R92" s="65"/>
    </row>
    <row r="93" spans="1:19" ht="37.5" customHeight="1">
      <c r="A93" s="222" t="s">
        <v>317</v>
      </c>
      <c r="B93" s="223"/>
      <c r="C93" s="224" t="s">
        <v>477</v>
      </c>
      <c r="D93" s="273">
        <f>+Árak!C68</f>
        <v>129</v>
      </c>
      <c r="E93" s="224" t="s">
        <v>477</v>
      </c>
      <c r="F93" s="273">
        <f>+Árak!D68</f>
        <v>129</v>
      </c>
      <c r="G93" s="224" t="s">
        <v>477</v>
      </c>
      <c r="H93" s="273">
        <f>+Árak!E68</f>
        <v>129</v>
      </c>
      <c r="I93" s="224" t="s">
        <v>477</v>
      </c>
      <c r="J93" s="273">
        <f>+Árak!F68</f>
        <v>129</v>
      </c>
      <c r="K93" s="224" t="s">
        <v>477</v>
      </c>
      <c r="L93" s="273">
        <f>+Árak!G68</f>
        <v>129</v>
      </c>
      <c r="M93" s="4"/>
      <c r="N93" s="66"/>
      <c r="O93" s="1"/>
      <c r="S93" s="66"/>
    </row>
    <row r="94" spans="1:19" ht="37.5" customHeight="1">
      <c r="A94" s="222" t="s">
        <v>318</v>
      </c>
      <c r="B94" s="223"/>
      <c r="C94" s="224" t="s">
        <v>478</v>
      </c>
      <c r="D94" s="273">
        <f>+Árak!C69</f>
        <v>129</v>
      </c>
      <c r="E94" s="224" t="s">
        <v>478</v>
      </c>
      <c r="F94" s="273">
        <f>+Árak!D69</f>
        <v>129</v>
      </c>
      <c r="G94" s="224" t="s">
        <v>478</v>
      </c>
      <c r="H94" s="273">
        <f>+Árak!E69</f>
        <v>129</v>
      </c>
      <c r="I94" s="224" t="s">
        <v>478</v>
      </c>
      <c r="J94" s="273">
        <f>+Árak!F69</f>
        <v>129</v>
      </c>
      <c r="K94" s="224" t="s">
        <v>478</v>
      </c>
      <c r="L94" s="273">
        <f>+Árak!G69</f>
        <v>129</v>
      </c>
      <c r="M94" s="4"/>
      <c r="N94" s="66"/>
      <c r="O94" s="1"/>
      <c r="S94" s="66"/>
    </row>
    <row r="95" spans="1:19" ht="37.5" customHeight="1">
      <c r="A95" s="222" t="s">
        <v>319</v>
      </c>
      <c r="B95" s="223"/>
      <c r="C95" s="224" t="s">
        <v>479</v>
      </c>
      <c r="D95" s="273">
        <f>+Árak!C70</f>
        <v>129</v>
      </c>
      <c r="E95" s="224" t="s">
        <v>479</v>
      </c>
      <c r="F95" s="273">
        <f>+Árak!D70</f>
        <v>129</v>
      </c>
      <c r="G95" s="224" t="s">
        <v>479</v>
      </c>
      <c r="H95" s="273">
        <f>+Árak!E70</f>
        <v>129</v>
      </c>
      <c r="I95" s="224" t="s">
        <v>479</v>
      </c>
      <c r="J95" s="273">
        <f>+Árak!F70</f>
        <v>129</v>
      </c>
      <c r="K95" s="224" t="s">
        <v>479</v>
      </c>
      <c r="L95" s="273">
        <f>+Árak!G70</f>
        <v>129</v>
      </c>
      <c r="M95" s="4"/>
      <c r="N95" s="66"/>
      <c r="O95" s="1"/>
      <c r="S95" s="66"/>
    </row>
    <row r="96" spans="1:19" ht="37.5" customHeight="1">
      <c r="A96" s="222" t="s">
        <v>320</v>
      </c>
      <c r="B96" s="223"/>
      <c r="C96" s="224" t="s">
        <v>480</v>
      </c>
      <c r="D96" s="273">
        <f>+Árak!C71</f>
        <v>129</v>
      </c>
      <c r="E96" s="224" t="s">
        <v>480</v>
      </c>
      <c r="F96" s="273">
        <f>+Árak!D71</f>
        <v>129</v>
      </c>
      <c r="G96" s="224" t="s">
        <v>480</v>
      </c>
      <c r="H96" s="273">
        <f>+Árak!E71</f>
        <v>129</v>
      </c>
      <c r="I96" s="224" t="s">
        <v>480</v>
      </c>
      <c r="J96" s="273">
        <f>+Árak!F71</f>
        <v>129</v>
      </c>
      <c r="K96" s="224" t="s">
        <v>480</v>
      </c>
      <c r="L96" s="273">
        <f>+Árak!G71</f>
        <v>129</v>
      </c>
      <c r="M96" s="4"/>
      <c r="N96" s="66"/>
      <c r="O96" s="1"/>
      <c r="S96" s="66"/>
    </row>
    <row r="97" spans="1:19" ht="37.5" customHeight="1">
      <c r="A97" s="222" t="s">
        <v>321</v>
      </c>
      <c r="B97" s="223"/>
      <c r="C97" s="224" t="s">
        <v>481</v>
      </c>
      <c r="D97" s="273">
        <f>+Árak!C72</f>
        <v>229</v>
      </c>
      <c r="E97" s="224" t="s">
        <v>481</v>
      </c>
      <c r="F97" s="273">
        <f>+Árak!D72</f>
        <v>229</v>
      </c>
      <c r="G97" s="224" t="s">
        <v>481</v>
      </c>
      <c r="H97" s="273">
        <f>+Árak!E72</f>
        <v>229</v>
      </c>
      <c r="I97" s="224" t="s">
        <v>481</v>
      </c>
      <c r="J97" s="273">
        <f>+Árak!F72</f>
        <v>229</v>
      </c>
      <c r="K97" s="224" t="s">
        <v>481</v>
      </c>
      <c r="L97" s="273">
        <f>+Árak!G72</f>
        <v>229</v>
      </c>
      <c r="M97" s="4"/>
      <c r="N97" s="66"/>
      <c r="O97" s="1"/>
      <c r="S97" s="66"/>
    </row>
    <row r="98" spans="1:19" ht="37.5" customHeight="1">
      <c r="A98" s="222" t="s">
        <v>322</v>
      </c>
      <c r="B98" s="223"/>
      <c r="C98" s="224" t="s">
        <v>482</v>
      </c>
      <c r="D98" s="273">
        <f>+Árak!C73</f>
        <v>229</v>
      </c>
      <c r="E98" s="224" t="s">
        <v>482</v>
      </c>
      <c r="F98" s="273">
        <f>+Árak!D73</f>
        <v>229</v>
      </c>
      <c r="G98" s="224" t="s">
        <v>482</v>
      </c>
      <c r="H98" s="273">
        <f>+Árak!E73</f>
        <v>229</v>
      </c>
      <c r="I98" s="224" t="s">
        <v>482</v>
      </c>
      <c r="J98" s="273">
        <f>+Árak!F73</f>
        <v>229</v>
      </c>
      <c r="K98" s="224" t="s">
        <v>482</v>
      </c>
      <c r="L98" s="273">
        <f>+Árak!G73</f>
        <v>229</v>
      </c>
      <c r="M98" s="4"/>
      <c r="N98" s="66"/>
      <c r="O98" s="1"/>
      <c r="S98" s="66"/>
    </row>
    <row r="99" spans="1:19" ht="37.5" customHeight="1">
      <c r="A99" s="222" t="s">
        <v>323</v>
      </c>
      <c r="B99" s="223"/>
      <c r="C99" s="224" t="s">
        <v>483</v>
      </c>
      <c r="D99" s="273">
        <f>+Árak!C74</f>
        <v>229</v>
      </c>
      <c r="E99" s="224" t="s">
        <v>483</v>
      </c>
      <c r="F99" s="273">
        <f>+Árak!D74</f>
        <v>229</v>
      </c>
      <c r="G99" s="224" t="s">
        <v>483</v>
      </c>
      <c r="H99" s="273">
        <f>+Árak!E74</f>
        <v>229</v>
      </c>
      <c r="I99" s="224" t="s">
        <v>483</v>
      </c>
      <c r="J99" s="273">
        <f>+Árak!F74</f>
        <v>229</v>
      </c>
      <c r="K99" s="224" t="s">
        <v>483</v>
      </c>
      <c r="L99" s="273">
        <f>+Árak!G74</f>
        <v>229</v>
      </c>
      <c r="M99" s="4"/>
      <c r="N99" s="66"/>
      <c r="O99" s="1"/>
      <c r="S99" s="66"/>
    </row>
    <row r="100" spans="1:19" ht="37.5" customHeight="1">
      <c r="A100" s="222" t="s">
        <v>324</v>
      </c>
      <c r="B100" s="223"/>
      <c r="C100" s="224" t="s">
        <v>484</v>
      </c>
      <c r="D100" s="273">
        <f>+Árak!C75</f>
        <v>199</v>
      </c>
      <c r="E100" s="224" t="s">
        <v>484</v>
      </c>
      <c r="F100" s="273">
        <f>+Árak!D75</f>
        <v>199</v>
      </c>
      <c r="G100" s="224" t="s">
        <v>484</v>
      </c>
      <c r="H100" s="273">
        <f>+Árak!E75</f>
        <v>199</v>
      </c>
      <c r="I100" s="224" t="s">
        <v>484</v>
      </c>
      <c r="J100" s="273">
        <f>+Árak!F75</f>
        <v>199</v>
      </c>
      <c r="K100" s="224" t="s">
        <v>484</v>
      </c>
      <c r="L100" s="273">
        <f>+Árak!G75</f>
        <v>199</v>
      </c>
      <c r="M100" s="4"/>
      <c r="N100" s="66"/>
      <c r="O100" s="1"/>
      <c r="S100" s="66"/>
    </row>
    <row r="101" spans="1:19" ht="37.5" customHeight="1">
      <c r="A101" s="222" t="s">
        <v>376</v>
      </c>
      <c r="B101" s="223"/>
      <c r="C101" s="224" t="s">
        <v>485</v>
      </c>
      <c r="D101" s="273">
        <f>+Árak!C76</f>
        <v>199</v>
      </c>
      <c r="E101" s="224" t="s">
        <v>485</v>
      </c>
      <c r="F101" s="273">
        <f>+Árak!D76</f>
        <v>199</v>
      </c>
      <c r="G101" s="224" t="s">
        <v>485</v>
      </c>
      <c r="H101" s="273">
        <f>+Árak!E76</f>
        <v>199</v>
      </c>
      <c r="I101" s="224" t="s">
        <v>485</v>
      </c>
      <c r="J101" s="273">
        <f>+Árak!F76</f>
        <v>199</v>
      </c>
      <c r="K101" s="224" t="s">
        <v>485</v>
      </c>
      <c r="L101" s="273">
        <f>+Árak!G76</f>
        <v>199</v>
      </c>
      <c r="M101" s="4"/>
      <c r="N101" s="66"/>
      <c r="O101" s="1"/>
      <c r="S101" s="66"/>
    </row>
    <row r="102" spans="1:19" ht="37.5" customHeight="1">
      <c r="A102" s="222" t="s">
        <v>377</v>
      </c>
      <c r="B102" s="223"/>
      <c r="C102" s="224" t="s">
        <v>486</v>
      </c>
      <c r="D102" s="273">
        <f>+Árak!C77</f>
        <v>299</v>
      </c>
      <c r="E102" s="224" t="s">
        <v>486</v>
      </c>
      <c r="F102" s="273">
        <f>+Árak!D77</f>
        <v>299</v>
      </c>
      <c r="G102" s="224" t="s">
        <v>486</v>
      </c>
      <c r="H102" s="273">
        <f>+Árak!E77</f>
        <v>299</v>
      </c>
      <c r="I102" s="224" t="s">
        <v>486</v>
      </c>
      <c r="J102" s="273">
        <f>+Árak!F77</f>
        <v>299</v>
      </c>
      <c r="K102" s="224" t="s">
        <v>486</v>
      </c>
      <c r="L102" s="273">
        <f>+Árak!G77</f>
        <v>299</v>
      </c>
      <c r="M102" s="4"/>
      <c r="N102" s="66"/>
      <c r="O102" s="1"/>
      <c r="S102" s="66"/>
    </row>
    <row r="103" spans="1:19" ht="37.5" customHeight="1">
      <c r="A103" s="222" t="s">
        <v>462</v>
      </c>
      <c r="B103" s="223"/>
      <c r="C103" s="224" t="s">
        <v>487</v>
      </c>
      <c r="D103" s="273">
        <f>+Árak!C78</f>
        <v>299</v>
      </c>
      <c r="E103" s="224" t="s">
        <v>487</v>
      </c>
      <c r="F103" s="273">
        <f>+Árak!D78</f>
        <v>299</v>
      </c>
      <c r="G103" s="224" t="s">
        <v>487</v>
      </c>
      <c r="H103" s="273">
        <f>+Árak!E78</f>
        <v>299</v>
      </c>
      <c r="I103" s="224" t="s">
        <v>487</v>
      </c>
      <c r="J103" s="273">
        <f>+Árak!F78</f>
        <v>299</v>
      </c>
      <c r="K103" s="224" t="s">
        <v>487</v>
      </c>
      <c r="L103" s="273">
        <f>+Árak!G78</f>
        <v>299</v>
      </c>
      <c r="M103" s="4"/>
      <c r="N103" s="66"/>
      <c r="O103" s="1"/>
      <c r="S103" s="66"/>
    </row>
    <row r="117" ht="13.5" customHeight="1"/>
    <row r="118" ht="13.5" customHeight="1"/>
  </sheetData>
  <sheetProtection selectLockedCells="1" selectUnlockedCells="1"/>
  <mergeCells count="139">
    <mergeCell ref="M91:N91"/>
    <mergeCell ref="M85:O85"/>
    <mergeCell ref="M86:N86"/>
    <mergeCell ref="M87:N87"/>
    <mergeCell ref="M88:N88"/>
    <mergeCell ref="M89:N89"/>
    <mergeCell ref="M90:N90"/>
    <mergeCell ref="O83:P83"/>
    <mergeCell ref="C83:D83"/>
    <mergeCell ref="E83:F83"/>
    <mergeCell ref="G83:H83"/>
    <mergeCell ref="I83:J83"/>
    <mergeCell ref="K83:L83"/>
    <mergeCell ref="M83:N83"/>
    <mergeCell ref="O81:P81"/>
    <mergeCell ref="C82:D82"/>
    <mergeCell ref="E82:F82"/>
    <mergeCell ref="G82:H82"/>
    <mergeCell ref="I82:J82"/>
    <mergeCell ref="K82:L82"/>
    <mergeCell ref="M82:N82"/>
    <mergeCell ref="O82:P82"/>
    <mergeCell ref="C81:D81"/>
    <mergeCell ref="E81:F81"/>
    <mergeCell ref="G81:H81"/>
    <mergeCell ref="I81:J81"/>
    <mergeCell ref="K81:L81"/>
    <mergeCell ref="M81:N81"/>
    <mergeCell ref="O79:P79"/>
    <mergeCell ref="A80:A83"/>
    <mergeCell ref="B80:B83"/>
    <mergeCell ref="C80:D80"/>
    <mergeCell ref="E80:F80"/>
    <mergeCell ref="G80:H80"/>
    <mergeCell ref="I80:J80"/>
    <mergeCell ref="K80:L80"/>
    <mergeCell ref="M80:N80"/>
    <mergeCell ref="O80:P80"/>
    <mergeCell ref="C79:D79"/>
    <mergeCell ref="E79:F79"/>
    <mergeCell ref="G79:H79"/>
    <mergeCell ref="I79:J79"/>
    <mergeCell ref="K79:L79"/>
    <mergeCell ref="M79:N79"/>
    <mergeCell ref="A26:A28"/>
    <mergeCell ref="A23:A25"/>
    <mergeCell ref="A29:A31"/>
    <mergeCell ref="A73:A76"/>
    <mergeCell ref="C85:D85"/>
    <mergeCell ref="E85:F85"/>
    <mergeCell ref="B26:B28"/>
    <mergeCell ref="D26:D27"/>
    <mergeCell ref="F26:F27"/>
    <mergeCell ref="B33:B35"/>
    <mergeCell ref="G85:H85"/>
    <mergeCell ref="I85:J85"/>
    <mergeCell ref="K85:L85"/>
    <mergeCell ref="A2:B2"/>
    <mergeCell ref="C2:D2"/>
    <mergeCell ref="E2:F2"/>
    <mergeCell ref="G2:H2"/>
    <mergeCell ref="I2:J2"/>
    <mergeCell ref="K2:L2"/>
    <mergeCell ref="F14:F15"/>
    <mergeCell ref="M2:M28"/>
    <mergeCell ref="B11:B13"/>
    <mergeCell ref="D11:D12"/>
    <mergeCell ref="F11:F12"/>
    <mergeCell ref="H11:H12"/>
    <mergeCell ref="I11:I12"/>
    <mergeCell ref="J11:J12"/>
    <mergeCell ref="L11:L12"/>
    <mergeCell ref="B14:B16"/>
    <mergeCell ref="D14:D15"/>
    <mergeCell ref="H14:H15"/>
    <mergeCell ref="J14:J15"/>
    <mergeCell ref="L14:L15"/>
    <mergeCell ref="B23:B25"/>
    <mergeCell ref="D23:D24"/>
    <mergeCell ref="F23:F24"/>
    <mergeCell ref="H23:H24"/>
    <mergeCell ref="J23:J24"/>
    <mergeCell ref="L23:L24"/>
    <mergeCell ref="B29:B31"/>
    <mergeCell ref="D29:D30"/>
    <mergeCell ref="F29:F30"/>
    <mergeCell ref="H29:H30"/>
    <mergeCell ref="J29:J30"/>
    <mergeCell ref="L29:L30"/>
    <mergeCell ref="L33:L34"/>
    <mergeCell ref="E72:F72"/>
    <mergeCell ref="G72:H72"/>
    <mergeCell ref="I72:J72"/>
    <mergeCell ref="K72:L72"/>
    <mergeCell ref="H26:H27"/>
    <mergeCell ref="J26:J27"/>
    <mergeCell ref="L26:L27"/>
    <mergeCell ref="D33:D34"/>
    <mergeCell ref="F33:F34"/>
    <mergeCell ref="H33:H34"/>
    <mergeCell ref="J33:J34"/>
    <mergeCell ref="G76:H76"/>
    <mergeCell ref="I76:J76"/>
    <mergeCell ref="P74:Q74"/>
    <mergeCell ref="B73:B76"/>
    <mergeCell ref="C73:D73"/>
    <mergeCell ref="E73:F73"/>
    <mergeCell ref="G73:H73"/>
    <mergeCell ref="I73:J73"/>
    <mergeCell ref="K73:L73"/>
    <mergeCell ref="C75:D75"/>
    <mergeCell ref="E75:F75"/>
    <mergeCell ref="C76:D76"/>
    <mergeCell ref="P75:Q75"/>
    <mergeCell ref="G75:H75"/>
    <mergeCell ref="I75:J75"/>
    <mergeCell ref="M72:O72"/>
    <mergeCell ref="P72:Q72"/>
    <mergeCell ref="P76:Q76"/>
    <mergeCell ref="M73:O73"/>
    <mergeCell ref="P73:Q73"/>
    <mergeCell ref="G74:H74"/>
    <mergeCell ref="I74:J74"/>
    <mergeCell ref="K76:L76"/>
    <mergeCell ref="M76:O76"/>
    <mergeCell ref="A33:A35"/>
    <mergeCell ref="K75:L75"/>
    <mergeCell ref="M75:O75"/>
    <mergeCell ref="C74:D74"/>
    <mergeCell ref="E74:F74"/>
    <mergeCell ref="K74:L74"/>
    <mergeCell ref="M74:O74"/>
    <mergeCell ref="E76:F76"/>
    <mergeCell ref="E77:F77"/>
    <mergeCell ref="G77:H77"/>
    <mergeCell ref="I77:J77"/>
    <mergeCell ref="K77:L77"/>
    <mergeCell ref="M77:O77"/>
    <mergeCell ref="P77:Q77"/>
  </mergeCells>
  <printOptions gridLines="1"/>
  <pageMargins left="0.75" right="0.75" top="1" bottom="1" header="0.5118055555555555" footer="0.5118055555555555"/>
  <pageSetup horizontalDpi="300" verticalDpi="300" orientation="portrait" paperSize="9" scale="30" r:id="rId2"/>
  <rowBreaks count="3" manualBreakCount="3">
    <brk id="20" max="255" man="1"/>
    <brk id="35" max="255" man="1"/>
    <brk id="58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76"/>
  <sheetViews>
    <sheetView zoomScale="85" zoomScaleNormal="85" zoomScalePageLayoutView="0" workbookViewId="0" topLeftCell="A1">
      <selection activeCell="D87" sqref="D87"/>
    </sheetView>
  </sheetViews>
  <sheetFormatPr defaultColWidth="9.140625" defaultRowHeight="12.75"/>
  <cols>
    <col min="1" max="1" width="4.8515625" style="67" customWidth="1"/>
    <col min="2" max="2" width="15.00390625" style="68" customWidth="1"/>
    <col min="3" max="3" width="13.57421875" style="68" customWidth="1"/>
    <col min="4" max="4" width="8.7109375" style="68" customWidth="1"/>
    <col min="5" max="5" width="4.7109375" style="68" customWidth="1"/>
    <col min="6" max="6" width="8.7109375" style="68" customWidth="1"/>
    <col min="7" max="7" width="5.140625" style="68" customWidth="1"/>
    <col min="8" max="8" width="8.7109375" style="68" customWidth="1"/>
    <col min="9" max="9" width="6.28125" style="68" customWidth="1"/>
    <col min="10" max="10" width="8.7109375" style="68" customWidth="1"/>
    <col min="11" max="11" width="5.8515625" style="68" customWidth="1"/>
    <col min="12" max="12" width="8.7109375" style="68" customWidth="1"/>
    <col min="13" max="13" width="6.7109375" style="68" customWidth="1"/>
    <col min="14" max="14" width="9.00390625" style="67" customWidth="1"/>
    <col min="15" max="15" width="5.57421875" style="68" customWidth="1"/>
    <col min="16" max="16" width="9.28125" style="68" customWidth="1"/>
    <col min="17" max="17" width="5.140625" style="68" customWidth="1"/>
    <col min="18" max="16384" width="9.140625" style="68" customWidth="1"/>
  </cols>
  <sheetData>
    <row r="1" spans="1:17" ht="23.25" customHeight="1">
      <c r="A1" s="404" t="s">
        <v>191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17" s="70" customFormat="1" ht="19.5" customHeight="1" thickBot="1">
      <c r="A2" s="69"/>
      <c r="B2" s="405" t="str">
        <f>+Étlap!A2</f>
        <v>34. hét</v>
      </c>
      <c r="C2" s="405"/>
      <c r="D2" s="406" t="s">
        <v>192</v>
      </c>
      <c r="E2" s="406"/>
      <c r="F2" s="406" t="s">
        <v>193</v>
      </c>
      <c r="G2" s="406"/>
      <c r="H2" s="406" t="s">
        <v>194</v>
      </c>
      <c r="I2" s="406"/>
      <c r="J2" s="406" t="s">
        <v>195</v>
      </c>
      <c r="K2" s="406"/>
      <c r="L2" s="407" t="s">
        <v>196</v>
      </c>
      <c r="M2" s="407"/>
      <c r="N2" s="408" t="s">
        <v>197</v>
      </c>
      <c r="O2" s="408"/>
      <c r="P2" s="408" t="s">
        <v>198</v>
      </c>
      <c r="Q2" s="408"/>
    </row>
    <row r="3" spans="1:17" s="70" customFormat="1" ht="19.5" customHeight="1">
      <c r="A3" s="71" t="s">
        <v>0</v>
      </c>
      <c r="B3" s="403" t="s">
        <v>316</v>
      </c>
      <c r="C3" s="403"/>
      <c r="D3" s="72"/>
      <c r="E3" s="73" t="s">
        <v>0</v>
      </c>
      <c r="F3" s="74"/>
      <c r="G3" s="73" t="s">
        <v>0</v>
      </c>
      <c r="H3" s="74"/>
      <c r="I3" s="73" t="s">
        <v>0</v>
      </c>
      <c r="J3" s="74"/>
      <c r="K3" s="73" t="s">
        <v>0</v>
      </c>
      <c r="L3" s="75"/>
      <c r="M3" s="76" t="s">
        <v>0</v>
      </c>
      <c r="N3" s="82"/>
      <c r="O3" s="83"/>
      <c r="P3" s="199"/>
      <c r="Q3" s="200"/>
    </row>
    <row r="4" spans="1:17" s="70" customFormat="1" ht="19.5" customHeight="1">
      <c r="A4" s="71" t="s">
        <v>6</v>
      </c>
      <c r="B4" s="392" t="s">
        <v>316</v>
      </c>
      <c r="C4" s="392"/>
      <c r="D4" s="77"/>
      <c r="E4" s="78" t="s">
        <v>6</v>
      </c>
      <c r="F4" s="79"/>
      <c r="G4" s="78" t="s">
        <v>6</v>
      </c>
      <c r="H4" s="79"/>
      <c r="I4" s="78" t="s">
        <v>6</v>
      </c>
      <c r="J4" s="79"/>
      <c r="K4" s="78" t="s">
        <v>6</v>
      </c>
      <c r="L4" s="80"/>
      <c r="M4" s="81" t="s">
        <v>6</v>
      </c>
      <c r="N4" s="82"/>
      <c r="O4" s="83"/>
      <c r="P4" s="83"/>
      <c r="Q4" s="201"/>
    </row>
    <row r="5" spans="1:17" s="89" customFormat="1" ht="22.5" customHeight="1">
      <c r="A5" s="84" t="s">
        <v>11</v>
      </c>
      <c r="B5" s="397" t="s">
        <v>12</v>
      </c>
      <c r="C5" s="397"/>
      <c r="D5" s="85"/>
      <c r="E5" s="86" t="s">
        <v>11</v>
      </c>
      <c r="F5" s="85"/>
      <c r="G5" s="86" t="s">
        <v>11</v>
      </c>
      <c r="H5" s="85"/>
      <c r="I5" s="86" t="s">
        <v>11</v>
      </c>
      <c r="J5" s="85"/>
      <c r="K5" s="87" t="s">
        <v>11</v>
      </c>
      <c r="L5" s="88"/>
      <c r="M5" s="87" t="s">
        <v>11</v>
      </c>
      <c r="N5" s="82"/>
      <c r="O5" s="90"/>
      <c r="P5" s="83"/>
      <c r="Q5" s="201"/>
    </row>
    <row r="6" spans="1:17" s="89" customFormat="1" ht="22.5" customHeight="1">
      <c r="A6" s="71" t="s">
        <v>18</v>
      </c>
      <c r="B6" s="392" t="s">
        <v>12</v>
      </c>
      <c r="C6" s="392"/>
      <c r="D6" s="79"/>
      <c r="E6" s="78" t="s">
        <v>18</v>
      </c>
      <c r="F6" s="79"/>
      <c r="G6" s="78" t="s">
        <v>18</v>
      </c>
      <c r="H6" s="79"/>
      <c r="I6" s="78" t="s">
        <v>18</v>
      </c>
      <c r="J6" s="79"/>
      <c r="K6" s="81" t="s">
        <v>18</v>
      </c>
      <c r="L6" s="80"/>
      <c r="M6" s="81" t="s">
        <v>18</v>
      </c>
      <c r="N6" s="82"/>
      <c r="O6" s="90"/>
      <c r="P6" s="83"/>
      <c r="Q6" s="201"/>
    </row>
    <row r="7" spans="1:17" s="89" customFormat="1" ht="22.5" customHeight="1">
      <c r="A7" s="71" t="s">
        <v>23</v>
      </c>
      <c r="B7" s="91" t="s">
        <v>12</v>
      </c>
      <c r="C7" s="92"/>
      <c r="D7" s="79"/>
      <c r="E7" s="78" t="s">
        <v>23</v>
      </c>
      <c r="F7" s="79"/>
      <c r="G7" s="78" t="s">
        <v>23</v>
      </c>
      <c r="H7" s="79"/>
      <c r="I7" s="78" t="s">
        <v>23</v>
      </c>
      <c r="J7" s="79"/>
      <c r="K7" s="81" t="s">
        <v>23</v>
      </c>
      <c r="L7" s="80"/>
      <c r="M7" s="81" t="s">
        <v>23</v>
      </c>
      <c r="N7" s="82"/>
      <c r="O7" s="90"/>
      <c r="P7" s="83"/>
      <c r="Q7" s="201"/>
    </row>
    <row r="8" spans="1:17" s="89" customFormat="1" ht="22.5" customHeight="1">
      <c r="A8" s="71" t="s">
        <v>29</v>
      </c>
      <c r="B8" s="392" t="s">
        <v>30</v>
      </c>
      <c r="C8" s="392"/>
      <c r="D8" s="79"/>
      <c r="E8" s="78" t="s">
        <v>29</v>
      </c>
      <c r="F8" s="79"/>
      <c r="G8" s="78" t="s">
        <v>29</v>
      </c>
      <c r="H8" s="79"/>
      <c r="I8" s="78" t="s">
        <v>29</v>
      </c>
      <c r="J8" s="79"/>
      <c r="K8" s="81" t="s">
        <v>29</v>
      </c>
      <c r="L8" s="80"/>
      <c r="M8" s="81" t="s">
        <v>29</v>
      </c>
      <c r="N8" s="82"/>
      <c r="O8" s="90"/>
      <c r="P8" s="83"/>
      <c r="Q8" s="201"/>
    </row>
    <row r="9" spans="1:17" s="89" customFormat="1" ht="22.5" customHeight="1">
      <c r="A9" s="71" t="s">
        <v>32</v>
      </c>
      <c r="B9" s="392" t="s">
        <v>33</v>
      </c>
      <c r="C9" s="392"/>
      <c r="D9" s="79"/>
      <c r="E9" s="78" t="s">
        <v>32</v>
      </c>
      <c r="F9" s="79"/>
      <c r="G9" s="78" t="s">
        <v>32</v>
      </c>
      <c r="H9" s="79"/>
      <c r="I9" s="78" t="s">
        <v>32</v>
      </c>
      <c r="J9" s="79"/>
      <c r="K9" s="81" t="s">
        <v>32</v>
      </c>
      <c r="L9" s="80"/>
      <c r="M9" s="81" t="s">
        <v>32</v>
      </c>
      <c r="N9" s="82"/>
      <c r="O9" s="90"/>
      <c r="P9" s="83"/>
      <c r="Q9" s="201"/>
    </row>
    <row r="10" spans="1:17" s="89" customFormat="1" ht="22.5" customHeight="1">
      <c r="A10" s="71" t="s">
        <v>37</v>
      </c>
      <c r="B10" s="392" t="s">
        <v>38</v>
      </c>
      <c r="C10" s="392"/>
      <c r="D10" s="79"/>
      <c r="E10" s="78" t="s">
        <v>37</v>
      </c>
      <c r="F10" s="79"/>
      <c r="G10" s="78" t="s">
        <v>37</v>
      </c>
      <c r="H10" s="79"/>
      <c r="I10" s="78" t="s">
        <v>37</v>
      </c>
      <c r="J10" s="93"/>
      <c r="K10" s="81" t="s">
        <v>37</v>
      </c>
      <c r="L10" s="94"/>
      <c r="M10" s="81" t="s">
        <v>37</v>
      </c>
      <c r="N10" s="82"/>
      <c r="O10" s="90"/>
      <c r="P10" s="83"/>
      <c r="Q10" s="201"/>
    </row>
    <row r="11" spans="1:17" s="89" customFormat="1" ht="22.5" customHeight="1">
      <c r="A11" s="71" t="s">
        <v>199</v>
      </c>
      <c r="B11" s="392" t="s">
        <v>53</v>
      </c>
      <c r="C11" s="392"/>
      <c r="D11" s="79"/>
      <c r="E11" s="78" t="s">
        <v>199</v>
      </c>
      <c r="F11" s="79"/>
      <c r="G11" s="78" t="s">
        <v>199</v>
      </c>
      <c r="H11" s="79"/>
      <c r="I11" s="78" t="s">
        <v>199</v>
      </c>
      <c r="J11" s="79"/>
      <c r="K11" s="81" t="s">
        <v>199</v>
      </c>
      <c r="L11" s="80"/>
      <c r="M11" s="81" t="s">
        <v>199</v>
      </c>
      <c r="N11" s="82"/>
      <c r="O11" s="90"/>
      <c r="P11" s="83"/>
      <c r="Q11" s="201"/>
    </row>
    <row r="12" spans="1:17" s="89" customFormat="1" ht="22.5" customHeight="1">
      <c r="A12" s="71" t="s">
        <v>200</v>
      </c>
      <c r="B12" s="392" t="s">
        <v>53</v>
      </c>
      <c r="C12" s="392"/>
      <c r="D12" s="79"/>
      <c r="E12" s="78" t="s">
        <v>200</v>
      </c>
      <c r="F12" s="79"/>
      <c r="G12" s="78" t="s">
        <v>200</v>
      </c>
      <c r="H12" s="79"/>
      <c r="I12" s="78" t="s">
        <v>200</v>
      </c>
      <c r="J12" s="202"/>
      <c r="K12" s="78" t="s">
        <v>200</v>
      </c>
      <c r="L12" s="80"/>
      <c r="M12" s="81" t="s">
        <v>200</v>
      </c>
      <c r="N12" s="82"/>
      <c r="O12" s="90"/>
      <c r="P12" s="83"/>
      <c r="Q12" s="201"/>
    </row>
    <row r="13" spans="1:17" s="89" customFormat="1" ht="22.5" customHeight="1">
      <c r="A13" s="71" t="s">
        <v>201</v>
      </c>
      <c r="B13" s="392" t="s">
        <v>53</v>
      </c>
      <c r="C13" s="392"/>
      <c r="D13" s="79"/>
      <c r="E13" s="78" t="s">
        <v>201</v>
      </c>
      <c r="F13" s="79"/>
      <c r="G13" s="78" t="s">
        <v>201</v>
      </c>
      <c r="H13" s="79"/>
      <c r="I13" s="78" t="s">
        <v>201</v>
      </c>
      <c r="J13" s="79"/>
      <c r="K13" s="78" t="s">
        <v>201</v>
      </c>
      <c r="L13" s="79"/>
      <c r="M13" s="81" t="s">
        <v>201</v>
      </c>
      <c r="N13" s="82"/>
      <c r="O13" s="90"/>
      <c r="P13" s="83"/>
      <c r="Q13" s="201"/>
    </row>
    <row r="14" spans="1:24" s="89" customFormat="1" ht="22.5" customHeight="1">
      <c r="A14" s="71" t="s">
        <v>202</v>
      </c>
      <c r="B14" s="91" t="s">
        <v>53</v>
      </c>
      <c r="C14" s="92"/>
      <c r="D14" s="79"/>
      <c r="E14" s="78" t="s">
        <v>202</v>
      </c>
      <c r="F14" s="79"/>
      <c r="G14" s="78" t="s">
        <v>202</v>
      </c>
      <c r="H14" s="79"/>
      <c r="I14" s="78" t="s">
        <v>202</v>
      </c>
      <c r="J14" s="79"/>
      <c r="K14" s="81" t="s">
        <v>202</v>
      </c>
      <c r="L14" s="80"/>
      <c r="M14" s="81" t="s">
        <v>202</v>
      </c>
      <c r="N14" s="82"/>
      <c r="O14" s="90"/>
      <c r="P14" s="83"/>
      <c r="Q14" s="201"/>
      <c r="X14" s="95"/>
    </row>
    <row r="15" spans="1:17" s="89" customFormat="1" ht="22.5" customHeight="1">
      <c r="A15" s="71" t="s">
        <v>62</v>
      </c>
      <c r="B15" s="392" t="s">
        <v>63</v>
      </c>
      <c r="C15" s="392"/>
      <c r="D15" s="79"/>
      <c r="E15" s="78" t="s">
        <v>62</v>
      </c>
      <c r="F15" s="79"/>
      <c r="G15" s="78" t="s">
        <v>62</v>
      </c>
      <c r="H15" s="79"/>
      <c r="I15" s="78" t="s">
        <v>62</v>
      </c>
      <c r="J15" s="79"/>
      <c r="K15" s="81" t="s">
        <v>62</v>
      </c>
      <c r="L15" s="80"/>
      <c r="M15" s="81" t="s">
        <v>62</v>
      </c>
      <c r="N15" s="82"/>
      <c r="O15" s="90"/>
      <c r="P15" s="83"/>
      <c r="Q15" s="201"/>
    </row>
    <row r="16" spans="1:17" s="89" customFormat="1" ht="22.5" customHeight="1">
      <c r="A16" s="71" t="s">
        <v>66</v>
      </c>
      <c r="B16" s="392" t="s">
        <v>67</v>
      </c>
      <c r="C16" s="392"/>
      <c r="D16" s="79"/>
      <c r="E16" s="78" t="s">
        <v>66</v>
      </c>
      <c r="F16" s="79"/>
      <c r="G16" s="78" t="s">
        <v>66</v>
      </c>
      <c r="H16" s="79"/>
      <c r="I16" s="78" t="s">
        <v>66</v>
      </c>
      <c r="J16" s="79"/>
      <c r="K16" s="81" t="s">
        <v>66</v>
      </c>
      <c r="L16" s="80"/>
      <c r="M16" s="81" t="s">
        <v>66</v>
      </c>
      <c r="N16" s="82"/>
      <c r="O16" s="90"/>
      <c r="P16" s="83"/>
      <c r="Q16" s="201"/>
    </row>
    <row r="17" spans="1:17" s="89" customFormat="1" ht="22.5" customHeight="1">
      <c r="A17" s="71" t="s">
        <v>71</v>
      </c>
      <c r="B17" s="392" t="s">
        <v>72</v>
      </c>
      <c r="C17" s="392"/>
      <c r="D17" s="79"/>
      <c r="E17" s="78" t="s">
        <v>71</v>
      </c>
      <c r="F17" s="79"/>
      <c r="G17" s="78" t="s">
        <v>71</v>
      </c>
      <c r="H17" s="79"/>
      <c r="I17" s="78" t="s">
        <v>71</v>
      </c>
      <c r="J17" s="79"/>
      <c r="K17" s="81" t="s">
        <v>71</v>
      </c>
      <c r="L17" s="80"/>
      <c r="M17" s="81" t="s">
        <v>71</v>
      </c>
      <c r="N17" s="82"/>
      <c r="O17" s="90"/>
      <c r="P17" s="83"/>
      <c r="Q17" s="201"/>
    </row>
    <row r="18" spans="1:17" s="89" customFormat="1" ht="22.5" customHeight="1">
      <c r="A18" s="71" t="s">
        <v>73</v>
      </c>
      <c r="B18" s="392" t="s">
        <v>72</v>
      </c>
      <c r="C18" s="392"/>
      <c r="D18" s="79"/>
      <c r="E18" s="78" t="s">
        <v>73</v>
      </c>
      <c r="F18" s="79"/>
      <c r="G18" s="78" t="s">
        <v>73</v>
      </c>
      <c r="H18" s="79"/>
      <c r="I18" s="78" t="s">
        <v>73</v>
      </c>
      <c r="J18" s="79"/>
      <c r="K18" s="81" t="s">
        <v>73</v>
      </c>
      <c r="L18" s="80"/>
      <c r="M18" s="81" t="s">
        <v>73</v>
      </c>
      <c r="N18" s="82"/>
      <c r="O18" s="90"/>
      <c r="P18" s="83"/>
      <c r="Q18" s="201"/>
    </row>
    <row r="19" spans="1:17" s="89" customFormat="1" ht="22.5" customHeight="1">
      <c r="A19" s="71" t="s">
        <v>203</v>
      </c>
      <c r="B19" s="392" t="s">
        <v>72</v>
      </c>
      <c r="C19" s="392"/>
      <c r="D19" s="79"/>
      <c r="E19" s="78" t="s">
        <v>203</v>
      </c>
      <c r="F19" s="79"/>
      <c r="G19" s="78" t="s">
        <v>203</v>
      </c>
      <c r="H19" s="79"/>
      <c r="I19" s="78" t="s">
        <v>203</v>
      </c>
      <c r="J19" s="79"/>
      <c r="K19" s="81" t="s">
        <v>203</v>
      </c>
      <c r="L19" s="80"/>
      <c r="M19" s="81" t="s">
        <v>203</v>
      </c>
      <c r="N19" s="82"/>
      <c r="O19" s="90"/>
      <c r="P19" s="83"/>
      <c r="Q19" s="201"/>
    </row>
    <row r="20" spans="1:17" s="89" customFormat="1" ht="22.5" customHeight="1">
      <c r="A20" s="71" t="s">
        <v>204</v>
      </c>
      <c r="B20" s="91" t="s">
        <v>72</v>
      </c>
      <c r="C20" s="92"/>
      <c r="D20" s="79"/>
      <c r="E20" s="78" t="s">
        <v>204</v>
      </c>
      <c r="F20" s="79"/>
      <c r="G20" s="78" t="s">
        <v>204</v>
      </c>
      <c r="H20" s="79"/>
      <c r="I20" s="78" t="s">
        <v>204</v>
      </c>
      <c r="J20" s="79"/>
      <c r="K20" s="81" t="s">
        <v>204</v>
      </c>
      <c r="L20" s="80"/>
      <c r="M20" s="81" t="s">
        <v>204</v>
      </c>
      <c r="N20" s="82"/>
      <c r="O20" s="90"/>
      <c r="P20" s="83"/>
      <c r="Q20" s="201"/>
    </row>
    <row r="21" spans="1:17" s="89" customFormat="1" ht="22.5" customHeight="1">
      <c r="A21" s="71" t="s">
        <v>205</v>
      </c>
      <c r="B21" s="392" t="s">
        <v>72</v>
      </c>
      <c r="C21" s="392"/>
      <c r="D21" s="79"/>
      <c r="E21" s="78" t="s">
        <v>205</v>
      </c>
      <c r="F21" s="79"/>
      <c r="G21" s="78" t="s">
        <v>205</v>
      </c>
      <c r="H21" s="79"/>
      <c r="I21" s="78" t="s">
        <v>205</v>
      </c>
      <c r="J21" s="79"/>
      <c r="K21" s="81" t="s">
        <v>205</v>
      </c>
      <c r="L21" s="80"/>
      <c r="M21" s="81" t="s">
        <v>205</v>
      </c>
      <c r="N21" s="82"/>
      <c r="O21" s="90"/>
      <c r="P21" s="83"/>
      <c r="Q21" s="201"/>
    </row>
    <row r="22" spans="1:17" s="89" customFormat="1" ht="22.5" customHeight="1">
      <c r="A22" s="71" t="s">
        <v>206</v>
      </c>
      <c r="B22" s="91" t="s">
        <v>72</v>
      </c>
      <c r="C22" s="92"/>
      <c r="D22" s="79"/>
      <c r="E22" s="78" t="s">
        <v>206</v>
      </c>
      <c r="F22" s="79"/>
      <c r="G22" s="78" t="s">
        <v>206</v>
      </c>
      <c r="H22" s="79"/>
      <c r="I22" s="78" t="s">
        <v>206</v>
      </c>
      <c r="J22" s="79"/>
      <c r="K22" s="81" t="s">
        <v>206</v>
      </c>
      <c r="L22" s="80"/>
      <c r="M22" s="81" t="s">
        <v>206</v>
      </c>
      <c r="N22" s="82"/>
      <c r="O22" s="90"/>
      <c r="P22" s="83"/>
      <c r="Q22" s="201"/>
    </row>
    <row r="23" spans="1:17" s="89" customFormat="1" ht="22.5" customHeight="1">
      <c r="A23" s="71" t="s">
        <v>207</v>
      </c>
      <c r="B23" s="392" t="s">
        <v>72</v>
      </c>
      <c r="C23" s="392"/>
      <c r="D23" s="79"/>
      <c r="E23" s="78" t="s">
        <v>207</v>
      </c>
      <c r="F23" s="79"/>
      <c r="G23" s="78" t="s">
        <v>207</v>
      </c>
      <c r="H23" s="79"/>
      <c r="I23" s="78" t="s">
        <v>207</v>
      </c>
      <c r="J23" s="79"/>
      <c r="K23" s="81" t="s">
        <v>207</v>
      </c>
      <c r="L23" s="80"/>
      <c r="M23" s="81" t="s">
        <v>207</v>
      </c>
      <c r="N23" s="82"/>
      <c r="O23" s="90"/>
      <c r="P23" s="83"/>
      <c r="Q23" s="201"/>
    </row>
    <row r="24" spans="1:17" s="89" customFormat="1" ht="22.5" customHeight="1">
      <c r="A24" s="71" t="s">
        <v>208</v>
      </c>
      <c r="B24" s="91" t="s">
        <v>72</v>
      </c>
      <c r="C24" s="92"/>
      <c r="D24" s="79"/>
      <c r="E24" s="78" t="s">
        <v>208</v>
      </c>
      <c r="F24" s="79"/>
      <c r="G24" s="78" t="s">
        <v>208</v>
      </c>
      <c r="H24" s="79"/>
      <c r="I24" s="78" t="s">
        <v>208</v>
      </c>
      <c r="J24" s="79"/>
      <c r="K24" s="81" t="s">
        <v>208</v>
      </c>
      <c r="L24" s="80"/>
      <c r="M24" s="81" t="s">
        <v>208</v>
      </c>
      <c r="N24" s="82"/>
      <c r="O24" s="90"/>
      <c r="P24" s="83"/>
      <c r="Q24" s="201"/>
    </row>
    <row r="25" spans="1:17" s="89" customFormat="1" ht="22.5" customHeight="1">
      <c r="A25" s="71" t="s">
        <v>109</v>
      </c>
      <c r="B25" s="392" t="s">
        <v>72</v>
      </c>
      <c r="C25" s="392"/>
      <c r="D25" s="79"/>
      <c r="E25" s="78" t="s">
        <v>109</v>
      </c>
      <c r="F25" s="79"/>
      <c r="G25" s="78" t="s">
        <v>109</v>
      </c>
      <c r="H25" s="79"/>
      <c r="I25" s="78" t="s">
        <v>109</v>
      </c>
      <c r="J25" s="79"/>
      <c r="K25" s="81" t="s">
        <v>109</v>
      </c>
      <c r="L25" s="80"/>
      <c r="M25" s="81" t="s">
        <v>109</v>
      </c>
      <c r="N25" s="82"/>
      <c r="O25" s="90"/>
      <c r="P25" s="83"/>
      <c r="Q25" s="201"/>
    </row>
    <row r="26" spans="1:17" s="89" customFormat="1" ht="22.5" customHeight="1">
      <c r="A26" s="71" t="s">
        <v>209</v>
      </c>
      <c r="B26" s="392" t="s">
        <v>210</v>
      </c>
      <c r="C26" s="392"/>
      <c r="D26" s="79"/>
      <c r="E26" s="78" t="s">
        <v>209</v>
      </c>
      <c r="F26" s="79"/>
      <c r="G26" s="78" t="s">
        <v>209</v>
      </c>
      <c r="H26" s="79"/>
      <c r="I26" s="78" t="s">
        <v>209</v>
      </c>
      <c r="J26" s="79"/>
      <c r="K26" s="81" t="s">
        <v>209</v>
      </c>
      <c r="L26" s="80"/>
      <c r="M26" s="81" t="s">
        <v>209</v>
      </c>
      <c r="N26" s="82"/>
      <c r="O26" s="90"/>
      <c r="P26" s="83"/>
      <c r="Q26" s="201"/>
    </row>
    <row r="27" spans="1:17" s="89" customFormat="1" ht="22.5" customHeight="1" thickBot="1">
      <c r="A27" s="71" t="s">
        <v>211</v>
      </c>
      <c r="B27" s="392" t="s">
        <v>210</v>
      </c>
      <c r="C27" s="392"/>
      <c r="D27" s="79"/>
      <c r="E27" s="78" t="s">
        <v>211</v>
      </c>
      <c r="F27" s="79"/>
      <c r="G27" s="78" t="s">
        <v>211</v>
      </c>
      <c r="H27" s="79"/>
      <c r="I27" s="78" t="s">
        <v>211</v>
      </c>
      <c r="J27" s="79"/>
      <c r="K27" s="81" t="s">
        <v>211</v>
      </c>
      <c r="L27" s="80"/>
      <c r="M27" s="81" t="s">
        <v>211</v>
      </c>
      <c r="N27" s="82"/>
      <c r="O27" s="90"/>
      <c r="P27" s="83"/>
      <c r="Q27" s="201"/>
    </row>
    <row r="28" spans="1:17" s="89" customFormat="1" ht="33" customHeight="1">
      <c r="A28" s="203" t="s">
        <v>127</v>
      </c>
      <c r="B28" s="204" t="s">
        <v>267</v>
      </c>
      <c r="C28" s="205"/>
      <c r="D28" s="79"/>
      <c r="E28" s="78" t="s">
        <v>127</v>
      </c>
      <c r="F28" s="79"/>
      <c r="G28" s="78" t="s">
        <v>127</v>
      </c>
      <c r="H28" s="79"/>
      <c r="I28" s="78" t="s">
        <v>127</v>
      </c>
      <c r="J28" s="79"/>
      <c r="K28" s="81" t="s">
        <v>127</v>
      </c>
      <c r="L28" s="80"/>
      <c r="M28" s="81" t="s">
        <v>127</v>
      </c>
      <c r="N28" s="82"/>
      <c r="O28" s="90"/>
      <c r="P28" s="83"/>
      <c r="Q28" s="201"/>
    </row>
    <row r="29" spans="1:17" s="89" customFormat="1" ht="33" customHeight="1">
      <c r="A29" s="203" t="s">
        <v>128</v>
      </c>
      <c r="B29" s="91" t="s">
        <v>268</v>
      </c>
      <c r="C29" s="206"/>
      <c r="D29" s="79"/>
      <c r="E29" s="78" t="s">
        <v>128</v>
      </c>
      <c r="F29" s="79"/>
      <c r="G29" s="78" t="s">
        <v>128</v>
      </c>
      <c r="H29" s="79"/>
      <c r="I29" s="78" t="s">
        <v>128</v>
      </c>
      <c r="J29" s="79"/>
      <c r="K29" s="81" t="s">
        <v>128</v>
      </c>
      <c r="L29" s="80"/>
      <c r="M29" s="81" t="s">
        <v>128</v>
      </c>
      <c r="N29" s="82"/>
      <c r="O29" s="90"/>
      <c r="P29" s="83"/>
      <c r="Q29" s="201"/>
    </row>
    <row r="30" spans="1:17" s="96" customFormat="1" ht="33" customHeight="1">
      <c r="A30" s="203" t="s">
        <v>129</v>
      </c>
      <c r="B30" s="91" t="s">
        <v>269</v>
      </c>
      <c r="C30" s="206"/>
      <c r="D30" s="79"/>
      <c r="E30" s="78" t="s">
        <v>129</v>
      </c>
      <c r="F30" s="79"/>
      <c r="G30" s="78" t="s">
        <v>129</v>
      </c>
      <c r="H30" s="79"/>
      <c r="I30" s="78" t="s">
        <v>129</v>
      </c>
      <c r="J30" s="79"/>
      <c r="K30" s="81" t="s">
        <v>129</v>
      </c>
      <c r="L30" s="80"/>
      <c r="M30" s="81" t="s">
        <v>129</v>
      </c>
      <c r="N30" s="82"/>
      <c r="O30" s="90"/>
      <c r="P30" s="83"/>
      <c r="Q30" s="201"/>
    </row>
    <row r="31" spans="1:17" s="96" customFormat="1" ht="33" customHeight="1" thickBot="1">
      <c r="A31" s="203" t="s">
        <v>130</v>
      </c>
      <c r="B31" s="91" t="s">
        <v>212</v>
      </c>
      <c r="C31" s="207"/>
      <c r="D31" s="79"/>
      <c r="E31" s="78" t="s">
        <v>130</v>
      </c>
      <c r="F31" s="79"/>
      <c r="G31" s="78" t="s">
        <v>130</v>
      </c>
      <c r="H31" s="79"/>
      <c r="I31" s="78" t="s">
        <v>130</v>
      </c>
      <c r="J31" s="79"/>
      <c r="K31" s="81" t="s">
        <v>130</v>
      </c>
      <c r="L31" s="80"/>
      <c r="M31" s="81" t="s">
        <v>130</v>
      </c>
      <c r="N31" s="82"/>
      <c r="O31" s="90"/>
      <c r="P31" s="83"/>
      <c r="Q31" s="201"/>
    </row>
    <row r="32" spans="1:17" s="89" customFormat="1" ht="33" customHeight="1">
      <c r="A32" s="71" t="s">
        <v>131</v>
      </c>
      <c r="B32" s="392" t="s">
        <v>132</v>
      </c>
      <c r="C32" s="397"/>
      <c r="D32" s="79"/>
      <c r="E32" s="78" t="s">
        <v>131</v>
      </c>
      <c r="F32" s="79"/>
      <c r="G32" s="78" t="s">
        <v>131</v>
      </c>
      <c r="H32" s="79"/>
      <c r="I32" s="78" t="s">
        <v>131</v>
      </c>
      <c r="J32" s="79"/>
      <c r="K32" s="81" t="s">
        <v>131</v>
      </c>
      <c r="L32" s="80"/>
      <c r="M32" s="81" t="s">
        <v>131</v>
      </c>
      <c r="N32" s="82"/>
      <c r="O32" s="90"/>
      <c r="P32" s="83"/>
      <c r="Q32" s="201"/>
    </row>
    <row r="33" spans="1:17" s="89" customFormat="1" ht="33" customHeight="1">
      <c r="A33" s="71" t="s">
        <v>371</v>
      </c>
      <c r="B33" s="392" t="s">
        <v>136</v>
      </c>
      <c r="C33" s="392"/>
      <c r="D33" s="79"/>
      <c r="E33" s="78" t="s">
        <v>371</v>
      </c>
      <c r="F33" s="79"/>
      <c r="G33" s="78" t="s">
        <v>371</v>
      </c>
      <c r="H33" s="79"/>
      <c r="I33" s="78" t="s">
        <v>371</v>
      </c>
      <c r="J33" s="79"/>
      <c r="K33" s="81" t="s">
        <v>371</v>
      </c>
      <c r="L33" s="80"/>
      <c r="M33" s="81" t="s">
        <v>371</v>
      </c>
      <c r="N33" s="82"/>
      <c r="O33" s="90"/>
      <c r="P33" s="83"/>
      <c r="Q33" s="201"/>
    </row>
    <row r="34" spans="1:17" s="89" customFormat="1" ht="33" customHeight="1">
      <c r="A34" s="97" t="s">
        <v>372</v>
      </c>
      <c r="B34" s="392" t="s">
        <v>136</v>
      </c>
      <c r="C34" s="392"/>
      <c r="D34" s="79"/>
      <c r="E34" s="78" t="s">
        <v>372</v>
      </c>
      <c r="F34" s="79"/>
      <c r="G34" s="78" t="s">
        <v>372</v>
      </c>
      <c r="H34" s="79"/>
      <c r="I34" s="78" t="s">
        <v>372</v>
      </c>
      <c r="J34" s="93"/>
      <c r="K34" s="81" t="s">
        <v>372</v>
      </c>
      <c r="L34" s="94"/>
      <c r="M34" s="81" t="s">
        <v>372</v>
      </c>
      <c r="N34" s="82"/>
      <c r="O34" s="90"/>
      <c r="P34" s="83"/>
      <c r="Q34" s="201"/>
    </row>
    <row r="35" spans="1:17" ht="31.5" customHeight="1">
      <c r="A35" s="97" t="s">
        <v>373</v>
      </c>
      <c r="B35" s="392" t="s">
        <v>136</v>
      </c>
      <c r="C35" s="392"/>
      <c r="D35" s="79"/>
      <c r="E35" s="78" t="s">
        <v>373</v>
      </c>
      <c r="F35" s="79"/>
      <c r="G35" s="78" t="s">
        <v>373</v>
      </c>
      <c r="H35" s="79"/>
      <c r="I35" s="78" t="s">
        <v>373</v>
      </c>
      <c r="J35" s="93"/>
      <c r="K35" s="81" t="s">
        <v>373</v>
      </c>
      <c r="L35" s="94"/>
      <c r="M35" s="81" t="s">
        <v>373</v>
      </c>
      <c r="N35" s="82"/>
      <c r="O35" s="90"/>
      <c r="P35" s="83"/>
      <c r="Q35" s="201"/>
    </row>
    <row r="36" spans="1:17" ht="31.5" customHeight="1">
      <c r="A36" s="97" t="s">
        <v>374</v>
      </c>
      <c r="B36" s="392" t="s">
        <v>144</v>
      </c>
      <c r="C36" s="392"/>
      <c r="D36" s="79"/>
      <c r="E36" s="78" t="s">
        <v>374</v>
      </c>
      <c r="F36" s="79"/>
      <c r="G36" s="78" t="s">
        <v>374</v>
      </c>
      <c r="H36" s="79"/>
      <c r="I36" s="78" t="s">
        <v>374</v>
      </c>
      <c r="J36" s="93"/>
      <c r="K36" s="81" t="s">
        <v>374</v>
      </c>
      <c r="L36" s="94"/>
      <c r="M36" s="81" t="s">
        <v>374</v>
      </c>
      <c r="N36" s="82"/>
      <c r="O36" s="90"/>
      <c r="P36" s="83"/>
      <c r="Q36" s="201"/>
    </row>
    <row r="37" spans="1:17" ht="22.5" customHeight="1">
      <c r="A37" s="97" t="s">
        <v>375</v>
      </c>
      <c r="B37" s="392" t="s">
        <v>144</v>
      </c>
      <c r="C37" s="392"/>
      <c r="D37" s="79"/>
      <c r="E37" s="78" t="s">
        <v>375</v>
      </c>
      <c r="F37" s="79"/>
      <c r="G37" s="78" t="s">
        <v>375</v>
      </c>
      <c r="H37" s="79"/>
      <c r="I37" s="78" t="s">
        <v>375</v>
      </c>
      <c r="J37" s="93"/>
      <c r="K37" s="81" t="s">
        <v>375</v>
      </c>
      <c r="L37" s="94"/>
      <c r="M37" s="81" t="s">
        <v>375</v>
      </c>
      <c r="N37" s="82"/>
      <c r="O37" s="90"/>
      <c r="P37" s="83"/>
      <c r="Q37" s="201"/>
    </row>
    <row r="38" spans="1:17" ht="22.5" customHeight="1">
      <c r="A38" s="98" t="s">
        <v>153</v>
      </c>
      <c r="B38" s="400" t="s">
        <v>154</v>
      </c>
      <c r="C38" s="400"/>
      <c r="D38" s="79"/>
      <c r="E38" s="78" t="s">
        <v>153</v>
      </c>
      <c r="F38" s="79"/>
      <c r="G38" s="78" t="s">
        <v>153</v>
      </c>
      <c r="H38" s="79"/>
      <c r="I38" s="78" t="s">
        <v>153</v>
      </c>
      <c r="J38" s="79"/>
      <c r="K38" s="78" t="s">
        <v>153</v>
      </c>
      <c r="L38" s="79"/>
      <c r="M38" s="81" t="s">
        <v>153</v>
      </c>
      <c r="N38" s="82"/>
      <c r="O38" s="90"/>
      <c r="P38" s="83"/>
      <c r="Q38" s="201"/>
    </row>
    <row r="39" spans="1:17" ht="27" customHeight="1">
      <c r="A39" s="98" t="s">
        <v>276</v>
      </c>
      <c r="B39" s="92" t="s">
        <v>325</v>
      </c>
      <c r="C39" s="92"/>
      <c r="D39" s="79"/>
      <c r="E39" s="78" t="s">
        <v>276</v>
      </c>
      <c r="F39" s="79"/>
      <c r="G39" s="78" t="s">
        <v>276</v>
      </c>
      <c r="H39" s="79"/>
      <c r="I39" s="78" t="s">
        <v>276</v>
      </c>
      <c r="J39" s="79"/>
      <c r="K39" s="78" t="s">
        <v>276</v>
      </c>
      <c r="L39" s="79"/>
      <c r="M39" s="81" t="s">
        <v>276</v>
      </c>
      <c r="N39" s="82"/>
      <c r="O39" s="90"/>
      <c r="P39" s="83"/>
      <c r="Q39" s="201"/>
    </row>
    <row r="40" spans="1:17" ht="20.25" customHeight="1">
      <c r="A40" s="98" t="s">
        <v>277</v>
      </c>
      <c r="B40" s="92" t="s">
        <v>326</v>
      </c>
      <c r="C40" s="92"/>
      <c r="D40" s="79"/>
      <c r="E40" s="78" t="s">
        <v>277</v>
      </c>
      <c r="F40" s="79"/>
      <c r="G40" s="78" t="s">
        <v>277</v>
      </c>
      <c r="H40" s="79"/>
      <c r="I40" s="78" t="s">
        <v>277</v>
      </c>
      <c r="J40" s="79"/>
      <c r="K40" s="78" t="s">
        <v>277</v>
      </c>
      <c r="L40" s="79"/>
      <c r="M40" s="81" t="s">
        <v>277</v>
      </c>
      <c r="N40" s="82"/>
      <c r="O40" s="90"/>
      <c r="P40" s="83"/>
      <c r="Q40" s="201"/>
    </row>
    <row r="41" spans="1:17" ht="22.5" customHeight="1">
      <c r="A41" s="98" t="s">
        <v>305</v>
      </c>
      <c r="B41" s="400" t="s">
        <v>327</v>
      </c>
      <c r="C41" s="400"/>
      <c r="D41" s="79"/>
      <c r="E41" s="98" t="s">
        <v>305</v>
      </c>
      <c r="F41" s="79"/>
      <c r="G41" s="98" t="s">
        <v>305</v>
      </c>
      <c r="H41" s="79"/>
      <c r="I41" s="98" t="s">
        <v>305</v>
      </c>
      <c r="J41" s="79"/>
      <c r="K41" s="98" t="s">
        <v>305</v>
      </c>
      <c r="L41" s="79"/>
      <c r="M41" s="98" t="s">
        <v>305</v>
      </c>
      <c r="N41" s="82"/>
      <c r="O41" s="90"/>
      <c r="P41" s="83"/>
      <c r="Q41" s="201"/>
    </row>
    <row r="42" spans="1:17" ht="22.5" customHeight="1">
      <c r="A42" s="98" t="s">
        <v>306</v>
      </c>
      <c r="B42" s="400" t="s">
        <v>328</v>
      </c>
      <c r="C42" s="400"/>
      <c r="D42" s="79"/>
      <c r="E42" s="98" t="s">
        <v>306</v>
      </c>
      <c r="F42" s="79"/>
      <c r="G42" s="98" t="s">
        <v>306</v>
      </c>
      <c r="H42" s="79"/>
      <c r="I42" s="98" t="s">
        <v>306</v>
      </c>
      <c r="J42" s="79"/>
      <c r="K42" s="98" t="s">
        <v>306</v>
      </c>
      <c r="L42" s="79"/>
      <c r="M42" s="98" t="s">
        <v>306</v>
      </c>
      <c r="N42" s="82"/>
      <c r="O42" s="90"/>
      <c r="P42" s="83"/>
      <c r="Q42" s="201"/>
    </row>
    <row r="43" spans="1:17" ht="22.5" customHeight="1">
      <c r="A43" s="98" t="s">
        <v>307</v>
      </c>
      <c r="B43" s="400" t="s">
        <v>328</v>
      </c>
      <c r="C43" s="400"/>
      <c r="D43" s="79"/>
      <c r="E43" s="98" t="s">
        <v>307</v>
      </c>
      <c r="F43" s="79"/>
      <c r="G43" s="98" t="s">
        <v>307</v>
      </c>
      <c r="H43" s="79"/>
      <c r="I43" s="98" t="s">
        <v>307</v>
      </c>
      <c r="J43" s="79"/>
      <c r="K43" s="98" t="s">
        <v>307</v>
      </c>
      <c r="L43" s="79"/>
      <c r="M43" s="98" t="s">
        <v>307</v>
      </c>
      <c r="N43" s="82"/>
      <c r="O43" s="90"/>
      <c r="P43" s="83"/>
      <c r="Q43" s="201"/>
    </row>
    <row r="44" spans="1:17" ht="22.5" customHeight="1">
      <c r="A44" s="98" t="s">
        <v>308</v>
      </c>
      <c r="B44" s="400" t="s">
        <v>328</v>
      </c>
      <c r="C44" s="402"/>
      <c r="D44" s="79"/>
      <c r="E44" s="98" t="s">
        <v>308</v>
      </c>
      <c r="F44" s="79"/>
      <c r="G44" s="98" t="s">
        <v>308</v>
      </c>
      <c r="H44" s="79"/>
      <c r="I44" s="98" t="s">
        <v>308</v>
      </c>
      <c r="J44" s="79"/>
      <c r="K44" s="98" t="s">
        <v>308</v>
      </c>
      <c r="L44" s="79"/>
      <c r="M44" s="98" t="s">
        <v>308</v>
      </c>
      <c r="N44" s="82"/>
      <c r="O44" s="90"/>
      <c r="P44" s="83"/>
      <c r="Q44" s="201"/>
    </row>
    <row r="45" spans="1:17" ht="22.5" customHeight="1">
      <c r="A45" s="98" t="s">
        <v>309</v>
      </c>
      <c r="B45" s="400" t="s">
        <v>328</v>
      </c>
      <c r="C45" s="402"/>
      <c r="D45" s="79"/>
      <c r="E45" s="98" t="s">
        <v>309</v>
      </c>
      <c r="F45" s="79"/>
      <c r="G45" s="98" t="s">
        <v>309</v>
      </c>
      <c r="H45" s="79"/>
      <c r="I45" s="98" t="s">
        <v>309</v>
      </c>
      <c r="J45" s="79"/>
      <c r="K45" s="98" t="s">
        <v>309</v>
      </c>
      <c r="L45" s="79"/>
      <c r="M45" s="98" t="s">
        <v>309</v>
      </c>
      <c r="N45" s="82"/>
      <c r="O45" s="90"/>
      <c r="P45" s="83"/>
      <c r="Q45" s="201"/>
    </row>
    <row r="46" spans="1:17" ht="22.5" customHeight="1" thickBot="1">
      <c r="A46" s="98" t="s">
        <v>310</v>
      </c>
      <c r="B46" s="400" t="s">
        <v>328</v>
      </c>
      <c r="C46" s="402"/>
      <c r="D46" s="79"/>
      <c r="E46" s="98" t="s">
        <v>310</v>
      </c>
      <c r="F46" s="79"/>
      <c r="G46" s="98" t="s">
        <v>310</v>
      </c>
      <c r="H46" s="79"/>
      <c r="I46" s="98" t="s">
        <v>310</v>
      </c>
      <c r="J46" s="79"/>
      <c r="K46" s="98" t="s">
        <v>310</v>
      </c>
      <c r="L46" s="79"/>
      <c r="M46" s="98" t="s">
        <v>310</v>
      </c>
      <c r="N46" s="82"/>
      <c r="O46" s="90"/>
      <c r="P46" s="83"/>
      <c r="Q46" s="201"/>
    </row>
    <row r="47" spans="1:17" ht="22.5" customHeight="1" thickBot="1">
      <c r="A47" s="98" t="s">
        <v>311</v>
      </c>
      <c r="B47" s="208" t="s">
        <v>329</v>
      </c>
      <c r="C47" s="209"/>
      <c r="D47" s="79"/>
      <c r="E47" s="98" t="s">
        <v>311</v>
      </c>
      <c r="F47" s="79"/>
      <c r="G47" s="98" t="s">
        <v>311</v>
      </c>
      <c r="H47" s="79"/>
      <c r="I47" s="98" t="s">
        <v>311</v>
      </c>
      <c r="J47" s="79"/>
      <c r="K47" s="98" t="s">
        <v>311</v>
      </c>
      <c r="L47" s="79"/>
      <c r="M47" s="98" t="s">
        <v>311</v>
      </c>
      <c r="N47" s="82"/>
      <c r="O47" s="90"/>
      <c r="P47" s="83"/>
      <c r="Q47" s="201"/>
    </row>
    <row r="48" spans="1:17" ht="22.5" customHeight="1">
      <c r="A48" s="98" t="s">
        <v>312</v>
      </c>
      <c r="B48" s="400" t="s">
        <v>330</v>
      </c>
      <c r="C48" s="401"/>
      <c r="D48" s="79"/>
      <c r="E48" s="98" t="s">
        <v>312</v>
      </c>
      <c r="F48" s="79"/>
      <c r="G48" s="98" t="s">
        <v>312</v>
      </c>
      <c r="H48" s="79"/>
      <c r="I48" s="98" t="s">
        <v>312</v>
      </c>
      <c r="J48" s="79"/>
      <c r="K48" s="98" t="s">
        <v>312</v>
      </c>
      <c r="L48" s="79"/>
      <c r="M48" s="98" t="s">
        <v>312</v>
      </c>
      <c r="N48" s="82"/>
      <c r="O48" s="90"/>
      <c r="P48" s="83"/>
      <c r="Q48" s="201"/>
    </row>
    <row r="49" spans="1:17" ht="32.25" customHeight="1">
      <c r="A49" s="99" t="s">
        <v>162</v>
      </c>
      <c r="B49" s="401" t="s">
        <v>171</v>
      </c>
      <c r="C49" s="401"/>
      <c r="D49" s="79"/>
      <c r="E49" s="78" t="s">
        <v>162</v>
      </c>
      <c r="F49" s="79"/>
      <c r="G49" s="78" t="s">
        <v>162</v>
      </c>
      <c r="H49" s="79"/>
      <c r="I49" s="78" t="s">
        <v>162</v>
      </c>
      <c r="J49" s="79"/>
      <c r="K49" s="78" t="s">
        <v>162</v>
      </c>
      <c r="L49" s="79"/>
      <c r="M49" s="81" t="s">
        <v>162</v>
      </c>
      <c r="N49" s="82"/>
      <c r="O49" s="90"/>
      <c r="P49" s="83"/>
      <c r="Q49" s="201"/>
    </row>
    <row r="50" spans="1:17" ht="32.25" customHeight="1">
      <c r="A50" s="97" t="s">
        <v>165</v>
      </c>
      <c r="B50" s="392" t="s">
        <v>270</v>
      </c>
      <c r="C50" s="392"/>
      <c r="D50" s="79"/>
      <c r="E50" s="78" t="s">
        <v>165</v>
      </c>
      <c r="F50" s="79"/>
      <c r="G50" s="78" t="s">
        <v>165</v>
      </c>
      <c r="H50" s="79"/>
      <c r="I50" s="78" t="s">
        <v>165</v>
      </c>
      <c r="J50" s="79"/>
      <c r="K50" s="78" t="s">
        <v>165</v>
      </c>
      <c r="L50" s="79"/>
      <c r="M50" s="81" t="s">
        <v>165</v>
      </c>
      <c r="N50" s="82"/>
      <c r="O50" s="90"/>
      <c r="P50" s="83"/>
      <c r="Q50" s="201"/>
    </row>
    <row r="51" spans="1:17" ht="22.5" customHeight="1">
      <c r="A51" s="97" t="s">
        <v>168</v>
      </c>
      <c r="B51" s="392" t="s">
        <v>171</v>
      </c>
      <c r="C51" s="392"/>
      <c r="D51" s="79"/>
      <c r="E51" s="78" t="s">
        <v>168</v>
      </c>
      <c r="F51" s="79"/>
      <c r="G51" s="78" t="s">
        <v>168</v>
      </c>
      <c r="H51" s="79"/>
      <c r="I51" s="78" t="s">
        <v>168</v>
      </c>
      <c r="J51" s="79"/>
      <c r="K51" s="78" t="s">
        <v>168</v>
      </c>
      <c r="L51" s="79"/>
      <c r="M51" s="81" t="s">
        <v>168</v>
      </c>
      <c r="N51" s="82"/>
      <c r="O51" s="90"/>
      <c r="P51" s="83"/>
      <c r="Q51" s="201"/>
    </row>
    <row r="52" spans="1:17" ht="22.5" customHeight="1" thickBot="1">
      <c r="A52" s="97" t="s">
        <v>170</v>
      </c>
      <c r="B52" s="392" t="s">
        <v>171</v>
      </c>
      <c r="C52" s="396"/>
      <c r="D52" s="79"/>
      <c r="E52" s="78" t="s">
        <v>170</v>
      </c>
      <c r="F52" s="79"/>
      <c r="G52" s="78" t="s">
        <v>170</v>
      </c>
      <c r="H52" s="79"/>
      <c r="I52" s="78" t="s">
        <v>170</v>
      </c>
      <c r="J52" s="93"/>
      <c r="K52" s="78" t="s">
        <v>170</v>
      </c>
      <c r="L52" s="93"/>
      <c r="M52" s="81" t="s">
        <v>170</v>
      </c>
      <c r="N52" s="82"/>
      <c r="O52" s="90"/>
      <c r="P52" s="83"/>
      <c r="Q52" s="201"/>
    </row>
    <row r="53" spans="1:17" ht="22.5" customHeight="1" thickBot="1">
      <c r="A53" s="203" t="s">
        <v>172</v>
      </c>
      <c r="B53" s="91" t="s">
        <v>271</v>
      </c>
      <c r="C53" s="209"/>
      <c r="D53" s="85"/>
      <c r="E53" s="86" t="s">
        <v>172</v>
      </c>
      <c r="F53" s="85"/>
      <c r="G53" s="86" t="s">
        <v>172</v>
      </c>
      <c r="H53" s="85"/>
      <c r="I53" s="86" t="s">
        <v>172</v>
      </c>
      <c r="J53" s="100"/>
      <c r="K53" s="87" t="s">
        <v>172</v>
      </c>
      <c r="L53" s="210"/>
      <c r="M53" s="87" t="s">
        <v>172</v>
      </c>
      <c r="N53" s="82"/>
      <c r="O53" s="90"/>
      <c r="P53" s="83"/>
      <c r="Q53" s="201"/>
    </row>
    <row r="54" spans="1:17" ht="22.5" customHeight="1">
      <c r="A54" s="71" t="s">
        <v>173</v>
      </c>
      <c r="B54" s="392" t="s">
        <v>174</v>
      </c>
      <c r="C54" s="397"/>
      <c r="D54" s="79"/>
      <c r="E54" s="78" t="s">
        <v>173</v>
      </c>
      <c r="F54" s="79"/>
      <c r="G54" s="78" t="s">
        <v>173</v>
      </c>
      <c r="H54" s="79"/>
      <c r="I54" s="78" t="s">
        <v>173</v>
      </c>
      <c r="J54" s="93"/>
      <c r="K54" s="81" t="s">
        <v>173</v>
      </c>
      <c r="L54" s="94"/>
      <c r="M54" s="81" t="s">
        <v>173</v>
      </c>
      <c r="N54" s="82"/>
      <c r="O54" s="90"/>
      <c r="P54" s="83"/>
      <c r="Q54" s="201"/>
    </row>
    <row r="55" spans="1:17" ht="31.5" customHeight="1">
      <c r="A55" s="97" t="s">
        <v>175</v>
      </c>
      <c r="B55" s="392" t="s">
        <v>176</v>
      </c>
      <c r="C55" s="392"/>
      <c r="D55" s="79"/>
      <c r="E55" s="78" t="s">
        <v>175</v>
      </c>
      <c r="F55" s="79"/>
      <c r="G55" s="78" t="s">
        <v>175</v>
      </c>
      <c r="H55" s="79"/>
      <c r="I55" s="78" t="s">
        <v>175</v>
      </c>
      <c r="J55" s="93"/>
      <c r="K55" s="81" t="s">
        <v>175</v>
      </c>
      <c r="L55" s="94"/>
      <c r="M55" s="81" t="s">
        <v>175</v>
      </c>
      <c r="N55" s="82"/>
      <c r="O55" s="90"/>
      <c r="P55" s="83"/>
      <c r="Q55" s="201"/>
    </row>
    <row r="56" spans="1:17" ht="35.25" customHeight="1">
      <c r="A56" s="97" t="s">
        <v>178</v>
      </c>
      <c r="B56" s="392" t="s">
        <v>179</v>
      </c>
      <c r="C56" s="392"/>
      <c r="D56" s="79"/>
      <c r="E56" s="78" t="s">
        <v>178</v>
      </c>
      <c r="F56" s="79"/>
      <c r="G56" s="78" t="s">
        <v>178</v>
      </c>
      <c r="H56" s="79"/>
      <c r="I56" s="78" t="s">
        <v>178</v>
      </c>
      <c r="J56" s="93"/>
      <c r="K56" s="81" t="s">
        <v>178</v>
      </c>
      <c r="L56" s="94"/>
      <c r="M56" s="81" t="s">
        <v>178</v>
      </c>
      <c r="N56" s="82"/>
      <c r="O56" s="90"/>
      <c r="P56" s="83"/>
      <c r="Q56" s="201"/>
    </row>
    <row r="57" spans="1:17" ht="24.75" customHeight="1">
      <c r="A57" s="106" t="s">
        <v>181</v>
      </c>
      <c r="B57" s="396" t="s">
        <v>213</v>
      </c>
      <c r="C57" s="396"/>
      <c r="D57" s="101"/>
      <c r="E57" s="102" t="s">
        <v>182</v>
      </c>
      <c r="F57" s="101"/>
      <c r="G57" s="102" t="s">
        <v>182</v>
      </c>
      <c r="H57" s="101"/>
      <c r="I57" s="102" t="s">
        <v>182</v>
      </c>
      <c r="J57" s="103"/>
      <c r="K57" s="104" t="s">
        <v>182</v>
      </c>
      <c r="L57" s="105"/>
      <c r="M57" s="104" t="s">
        <v>182</v>
      </c>
      <c r="N57" s="82"/>
      <c r="O57" s="90"/>
      <c r="P57" s="83"/>
      <c r="Q57" s="201"/>
    </row>
    <row r="58" spans="1:17" ht="25.5" customHeight="1">
      <c r="A58" s="225" t="s">
        <v>182</v>
      </c>
      <c r="B58" s="398" t="s">
        <v>381</v>
      </c>
      <c r="C58" s="399"/>
      <c r="D58" s="230"/>
      <c r="E58" s="231" t="s">
        <v>186</v>
      </c>
      <c r="F58" s="230"/>
      <c r="G58" s="231" t="s">
        <v>186</v>
      </c>
      <c r="H58" s="230"/>
      <c r="I58" s="231" t="s">
        <v>186</v>
      </c>
      <c r="J58" s="232"/>
      <c r="K58" s="231" t="s">
        <v>186</v>
      </c>
      <c r="L58" s="232"/>
      <c r="M58" s="231" t="s">
        <v>186</v>
      </c>
      <c r="N58" s="233"/>
      <c r="O58" s="234" t="s">
        <v>186</v>
      </c>
      <c r="P58" s="233"/>
      <c r="Q58" s="234" t="s">
        <v>186</v>
      </c>
    </row>
    <row r="59" spans="1:17" ht="24.75" customHeight="1">
      <c r="A59" s="97" t="s">
        <v>184</v>
      </c>
      <c r="B59" s="397" t="s">
        <v>272</v>
      </c>
      <c r="C59" s="397"/>
      <c r="D59" s="226"/>
      <c r="E59" s="227" t="s">
        <v>184</v>
      </c>
      <c r="F59" s="228"/>
      <c r="G59" s="227" t="s">
        <v>184</v>
      </c>
      <c r="H59" s="228"/>
      <c r="I59" s="227" t="s">
        <v>184</v>
      </c>
      <c r="J59" s="229"/>
      <c r="K59" s="227" t="s">
        <v>184</v>
      </c>
      <c r="L59" s="229"/>
      <c r="M59" s="227" t="s">
        <v>184</v>
      </c>
      <c r="N59" s="82"/>
      <c r="O59" s="90"/>
      <c r="P59" s="83"/>
      <c r="Q59" s="201"/>
    </row>
    <row r="60" spans="1:17" ht="24.75" customHeight="1">
      <c r="A60" s="97" t="s">
        <v>259</v>
      </c>
      <c r="B60" s="392" t="s">
        <v>273</v>
      </c>
      <c r="C60" s="392"/>
      <c r="D60" s="101"/>
      <c r="E60" s="102" t="s">
        <v>259</v>
      </c>
      <c r="F60" s="108"/>
      <c r="G60" s="102" t="s">
        <v>259</v>
      </c>
      <c r="H60" s="108"/>
      <c r="I60" s="102" t="s">
        <v>259</v>
      </c>
      <c r="J60" s="105"/>
      <c r="K60" s="102" t="s">
        <v>259</v>
      </c>
      <c r="L60" s="105"/>
      <c r="M60" s="102" t="s">
        <v>259</v>
      </c>
      <c r="N60" s="82"/>
      <c r="O60" s="90"/>
      <c r="P60" s="83"/>
      <c r="Q60" s="201"/>
    </row>
    <row r="61" spans="1:17" ht="24.75" customHeight="1">
      <c r="A61" s="97" t="s">
        <v>260</v>
      </c>
      <c r="B61" s="392" t="s">
        <v>274</v>
      </c>
      <c r="C61" s="392"/>
      <c r="D61" s="101"/>
      <c r="E61" s="102" t="s">
        <v>260</v>
      </c>
      <c r="F61" s="108"/>
      <c r="G61" s="102" t="s">
        <v>260</v>
      </c>
      <c r="H61" s="108"/>
      <c r="I61" s="102" t="s">
        <v>260</v>
      </c>
      <c r="J61" s="105"/>
      <c r="K61" s="102" t="s">
        <v>260</v>
      </c>
      <c r="L61" s="105"/>
      <c r="M61" s="102" t="s">
        <v>260</v>
      </c>
      <c r="N61" s="82"/>
      <c r="O61" s="90"/>
      <c r="P61" s="83"/>
      <c r="Q61" s="201"/>
    </row>
    <row r="62" spans="1:17" ht="33" customHeight="1">
      <c r="A62" s="97" t="s">
        <v>261</v>
      </c>
      <c r="B62" s="392" t="s">
        <v>274</v>
      </c>
      <c r="C62" s="392"/>
      <c r="D62" s="101"/>
      <c r="E62" s="102" t="s">
        <v>261</v>
      </c>
      <c r="F62" s="108"/>
      <c r="G62" s="102" t="s">
        <v>261</v>
      </c>
      <c r="H62" s="108"/>
      <c r="I62" s="102" t="s">
        <v>261</v>
      </c>
      <c r="J62" s="105"/>
      <c r="K62" s="102" t="s">
        <v>261</v>
      </c>
      <c r="L62" s="105"/>
      <c r="M62" s="102" t="s">
        <v>261</v>
      </c>
      <c r="N62" s="82"/>
      <c r="O62" s="90"/>
      <c r="P62" s="83"/>
      <c r="Q62" s="201"/>
    </row>
    <row r="63" spans="1:17" ht="24.75" customHeight="1">
      <c r="A63" s="97" t="s">
        <v>262</v>
      </c>
      <c r="B63" s="392" t="s">
        <v>274</v>
      </c>
      <c r="C63" s="392"/>
      <c r="D63" s="107"/>
      <c r="E63" s="102" t="s">
        <v>262</v>
      </c>
      <c r="F63" s="108"/>
      <c r="G63" s="102" t="s">
        <v>262</v>
      </c>
      <c r="H63" s="108"/>
      <c r="I63" s="102" t="s">
        <v>262</v>
      </c>
      <c r="J63" s="105"/>
      <c r="K63" s="102" t="s">
        <v>262</v>
      </c>
      <c r="L63" s="105"/>
      <c r="M63" s="102" t="s">
        <v>262</v>
      </c>
      <c r="N63" s="82"/>
      <c r="O63" s="90"/>
      <c r="P63" s="83"/>
      <c r="Q63" s="201"/>
    </row>
    <row r="64" spans="1:17" ht="28.5" customHeight="1">
      <c r="A64" s="97" t="s">
        <v>263</v>
      </c>
      <c r="B64" s="392" t="s">
        <v>275</v>
      </c>
      <c r="C64" s="392"/>
      <c r="D64" s="77"/>
      <c r="E64" s="78" t="s">
        <v>263</v>
      </c>
      <c r="F64" s="80"/>
      <c r="G64" s="78" t="s">
        <v>263</v>
      </c>
      <c r="H64" s="80"/>
      <c r="I64" s="78" t="s">
        <v>263</v>
      </c>
      <c r="J64" s="94"/>
      <c r="K64" s="78" t="s">
        <v>263</v>
      </c>
      <c r="L64" s="94"/>
      <c r="M64" s="78" t="s">
        <v>263</v>
      </c>
      <c r="N64" s="82"/>
      <c r="O64" s="90"/>
      <c r="P64" s="83"/>
      <c r="Q64" s="201"/>
    </row>
    <row r="65" spans="1:17" ht="34.5" customHeight="1" thickBot="1">
      <c r="A65" s="212" t="s">
        <v>264</v>
      </c>
      <c r="B65" s="393" t="s">
        <v>275</v>
      </c>
      <c r="C65" s="394"/>
      <c r="D65" s="213"/>
      <c r="E65" s="214" t="s">
        <v>264</v>
      </c>
      <c r="F65" s="215"/>
      <c r="G65" s="214" t="s">
        <v>264</v>
      </c>
      <c r="H65" s="215"/>
      <c r="I65" s="214" t="s">
        <v>264</v>
      </c>
      <c r="J65" s="216"/>
      <c r="K65" s="214" t="s">
        <v>264</v>
      </c>
      <c r="L65" s="216"/>
      <c r="M65" s="214" t="s">
        <v>264</v>
      </c>
      <c r="N65" s="217"/>
      <c r="O65" s="218"/>
      <c r="P65" s="219"/>
      <c r="Q65" s="211"/>
    </row>
    <row r="66" spans="1:17" ht="26.25" customHeight="1">
      <c r="A66" s="235" t="s">
        <v>317</v>
      </c>
      <c r="B66" s="395" t="s">
        <v>332</v>
      </c>
      <c r="C66" s="395"/>
      <c r="D66" s="236"/>
      <c r="E66" s="237" t="s">
        <v>317</v>
      </c>
      <c r="F66" s="236"/>
      <c r="G66" s="237" t="s">
        <v>317</v>
      </c>
      <c r="H66" s="236"/>
      <c r="I66" s="237" t="s">
        <v>317</v>
      </c>
      <c r="J66" s="236"/>
      <c r="K66" s="237" t="s">
        <v>317</v>
      </c>
      <c r="L66" s="236"/>
      <c r="M66" s="237" t="s">
        <v>317</v>
      </c>
      <c r="N66" s="238"/>
      <c r="O66" s="239"/>
      <c r="P66" s="239"/>
      <c r="Q66" s="240"/>
    </row>
    <row r="67" spans="1:17" ht="19.5" customHeight="1">
      <c r="A67" s="235" t="s">
        <v>318</v>
      </c>
      <c r="B67" s="395" t="s">
        <v>333</v>
      </c>
      <c r="C67" s="395"/>
      <c r="D67" s="236"/>
      <c r="E67" s="237" t="s">
        <v>318</v>
      </c>
      <c r="F67" s="236"/>
      <c r="G67" s="237" t="s">
        <v>318</v>
      </c>
      <c r="H67" s="236"/>
      <c r="I67" s="237" t="s">
        <v>318</v>
      </c>
      <c r="J67" s="236"/>
      <c r="K67" s="237" t="s">
        <v>318</v>
      </c>
      <c r="L67" s="236"/>
      <c r="M67" s="237" t="s">
        <v>318</v>
      </c>
      <c r="N67" s="238"/>
      <c r="O67" s="239"/>
      <c r="P67" s="239"/>
      <c r="Q67" s="240"/>
    </row>
    <row r="68" spans="1:17" ht="26.25" customHeight="1">
      <c r="A68" s="235" t="s">
        <v>319</v>
      </c>
      <c r="B68" s="395" t="s">
        <v>334</v>
      </c>
      <c r="C68" s="395"/>
      <c r="D68" s="236"/>
      <c r="E68" s="237" t="s">
        <v>319</v>
      </c>
      <c r="F68" s="236"/>
      <c r="G68" s="237" t="s">
        <v>319</v>
      </c>
      <c r="H68" s="236"/>
      <c r="I68" s="237" t="s">
        <v>319</v>
      </c>
      <c r="J68" s="236"/>
      <c r="K68" s="237" t="s">
        <v>319</v>
      </c>
      <c r="L68" s="236"/>
      <c r="M68" s="237" t="s">
        <v>319</v>
      </c>
      <c r="N68" s="238"/>
      <c r="O68" s="239"/>
      <c r="P68" s="239"/>
      <c r="Q68" s="240"/>
    </row>
    <row r="69" spans="1:17" ht="27" customHeight="1">
      <c r="A69" s="235" t="s">
        <v>320</v>
      </c>
      <c r="B69" s="395" t="s">
        <v>335</v>
      </c>
      <c r="C69" s="395"/>
      <c r="D69" s="236"/>
      <c r="E69" s="237" t="s">
        <v>320</v>
      </c>
      <c r="F69" s="236"/>
      <c r="G69" s="237" t="s">
        <v>320</v>
      </c>
      <c r="H69" s="236"/>
      <c r="I69" s="237" t="s">
        <v>320</v>
      </c>
      <c r="J69" s="236"/>
      <c r="K69" s="237" t="s">
        <v>320</v>
      </c>
      <c r="L69" s="236"/>
      <c r="M69" s="237" t="s">
        <v>320</v>
      </c>
      <c r="N69" s="238"/>
      <c r="O69" s="239"/>
      <c r="P69" s="239"/>
      <c r="Q69" s="240"/>
    </row>
    <row r="70" spans="1:17" ht="26.25" customHeight="1">
      <c r="A70" s="235" t="s">
        <v>321</v>
      </c>
      <c r="B70" s="395" t="s">
        <v>336</v>
      </c>
      <c r="C70" s="395"/>
      <c r="D70" s="236"/>
      <c r="E70" s="237" t="s">
        <v>321</v>
      </c>
      <c r="F70" s="236"/>
      <c r="G70" s="237" t="s">
        <v>321</v>
      </c>
      <c r="H70" s="236"/>
      <c r="I70" s="237" t="s">
        <v>321</v>
      </c>
      <c r="J70" s="236"/>
      <c r="K70" s="237" t="s">
        <v>321</v>
      </c>
      <c r="L70" s="236"/>
      <c r="M70" s="237" t="s">
        <v>321</v>
      </c>
      <c r="N70" s="238"/>
      <c r="O70" s="239"/>
      <c r="P70" s="239"/>
      <c r="Q70" s="240"/>
    </row>
    <row r="71" spans="1:17" ht="27.75" customHeight="1">
      <c r="A71" s="235" t="s">
        <v>322</v>
      </c>
      <c r="B71" s="395" t="s">
        <v>337</v>
      </c>
      <c r="C71" s="395"/>
      <c r="D71" s="236"/>
      <c r="E71" s="237" t="s">
        <v>322</v>
      </c>
      <c r="F71" s="236"/>
      <c r="G71" s="237" t="s">
        <v>322</v>
      </c>
      <c r="H71" s="236"/>
      <c r="I71" s="237" t="s">
        <v>322</v>
      </c>
      <c r="J71" s="236"/>
      <c r="K71" s="237" t="s">
        <v>322</v>
      </c>
      <c r="L71" s="236"/>
      <c r="M71" s="237" t="s">
        <v>322</v>
      </c>
      <c r="N71" s="238"/>
      <c r="O71" s="239"/>
      <c r="P71" s="239"/>
      <c r="Q71" s="240"/>
    </row>
    <row r="72" spans="1:17" ht="32.25" customHeight="1">
      <c r="A72" s="235" t="s">
        <v>323</v>
      </c>
      <c r="B72" s="395" t="s">
        <v>338</v>
      </c>
      <c r="C72" s="395"/>
      <c r="D72" s="236"/>
      <c r="E72" s="237" t="s">
        <v>323</v>
      </c>
      <c r="F72" s="236"/>
      <c r="G72" s="237" t="s">
        <v>323</v>
      </c>
      <c r="H72" s="236"/>
      <c r="I72" s="237" t="s">
        <v>323</v>
      </c>
      <c r="J72" s="236"/>
      <c r="K72" s="237" t="s">
        <v>323</v>
      </c>
      <c r="L72" s="236"/>
      <c r="M72" s="237" t="s">
        <v>323</v>
      </c>
      <c r="N72" s="241"/>
      <c r="O72" s="242"/>
      <c r="P72" s="242"/>
      <c r="Q72" s="243"/>
    </row>
    <row r="73" spans="1:17" ht="15" customHeight="1">
      <c r="A73" s="235" t="s">
        <v>324</v>
      </c>
      <c r="B73" s="387" t="s">
        <v>380</v>
      </c>
      <c r="C73" s="388"/>
      <c r="D73" s="244"/>
      <c r="E73" s="245" t="s">
        <v>324</v>
      </c>
      <c r="F73" s="244"/>
      <c r="G73" s="245" t="s">
        <v>324</v>
      </c>
      <c r="H73" s="244"/>
      <c r="I73" s="245" t="s">
        <v>324</v>
      </c>
      <c r="J73" s="244"/>
      <c r="K73" s="245" t="s">
        <v>324</v>
      </c>
      <c r="L73" s="244"/>
      <c r="M73" s="245" t="s">
        <v>324</v>
      </c>
      <c r="N73" s="239"/>
      <c r="O73" s="246"/>
      <c r="P73" s="246"/>
      <c r="Q73" s="246"/>
    </row>
    <row r="74" spans="1:17" ht="15" customHeight="1">
      <c r="A74" s="235" t="s">
        <v>376</v>
      </c>
      <c r="B74" s="387" t="s">
        <v>378</v>
      </c>
      <c r="C74" s="388"/>
      <c r="D74" s="244"/>
      <c r="E74" s="269" t="s">
        <v>376</v>
      </c>
      <c r="F74" s="244"/>
      <c r="G74" s="269" t="s">
        <v>376</v>
      </c>
      <c r="H74" s="244"/>
      <c r="I74" s="269" t="s">
        <v>376</v>
      </c>
      <c r="J74" s="244"/>
      <c r="K74" s="269" t="s">
        <v>376</v>
      </c>
      <c r="L74" s="244"/>
      <c r="M74" s="269" t="s">
        <v>376</v>
      </c>
      <c r="N74" s="239"/>
      <c r="O74" s="246"/>
      <c r="P74" s="246"/>
      <c r="Q74" s="246"/>
    </row>
    <row r="75" spans="1:17" ht="15" customHeight="1">
      <c r="A75" s="235" t="s">
        <v>377</v>
      </c>
      <c r="B75" s="387" t="s">
        <v>379</v>
      </c>
      <c r="C75" s="388"/>
      <c r="D75" s="244"/>
      <c r="E75" s="269" t="s">
        <v>377</v>
      </c>
      <c r="F75" s="244"/>
      <c r="G75" s="269" t="s">
        <v>377</v>
      </c>
      <c r="H75" s="244"/>
      <c r="I75" s="269" t="s">
        <v>377</v>
      </c>
      <c r="J75" s="244"/>
      <c r="K75" s="269" t="s">
        <v>377</v>
      </c>
      <c r="L75" s="244"/>
      <c r="M75" s="269" t="s">
        <v>377</v>
      </c>
      <c r="N75" s="239"/>
      <c r="O75" s="246"/>
      <c r="P75" s="246"/>
      <c r="Q75" s="246"/>
    </row>
    <row r="76" spans="1:17" ht="20.25" customHeight="1" thickBot="1">
      <c r="A76" s="247"/>
      <c r="B76" s="110"/>
      <c r="C76" s="110"/>
      <c r="D76" s="110"/>
      <c r="E76" s="248"/>
      <c r="F76" s="110"/>
      <c r="G76" s="248"/>
      <c r="H76" s="110"/>
      <c r="I76" s="248"/>
      <c r="J76" s="110"/>
      <c r="K76" s="248"/>
      <c r="L76" s="110"/>
      <c r="M76" s="248"/>
      <c r="N76" s="111"/>
      <c r="O76" s="110"/>
      <c r="P76" s="110"/>
      <c r="Q76" s="110"/>
    </row>
    <row r="77" spans="1:17" ht="21.75" customHeight="1" thickBot="1">
      <c r="A77" s="391" t="s">
        <v>214</v>
      </c>
      <c r="B77" s="391"/>
      <c r="C77" s="391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111"/>
      <c r="O77" s="110"/>
      <c r="P77" s="110"/>
      <c r="Q77" s="110"/>
    </row>
    <row r="78" spans="1:18" ht="16.5" customHeight="1" thickBot="1">
      <c r="A78" s="391" t="s">
        <v>215</v>
      </c>
      <c r="B78" s="391"/>
      <c r="C78" s="391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110"/>
      <c r="O78" s="110"/>
      <c r="P78" s="110"/>
      <c r="Q78" s="110"/>
      <c r="R78" s="110"/>
    </row>
    <row r="79" spans="1:18" ht="16.5" customHeight="1" thickBot="1">
      <c r="A79" s="391" t="s">
        <v>216</v>
      </c>
      <c r="B79" s="391"/>
      <c r="C79" s="391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110"/>
      <c r="O79" s="110"/>
      <c r="P79" s="110"/>
      <c r="Q79" s="110"/>
      <c r="R79" s="110"/>
    </row>
    <row r="80" spans="1:18" ht="16.5" customHeight="1" thickBot="1">
      <c r="A80" s="249"/>
      <c r="B80" s="391" t="s">
        <v>217</v>
      </c>
      <c r="C80" s="391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110"/>
      <c r="O80" s="110"/>
      <c r="P80" s="110"/>
      <c r="Q80" s="110"/>
      <c r="R80" s="110"/>
    </row>
    <row r="81" spans="1:18" ht="16.5" customHeight="1" thickBot="1">
      <c r="A81" s="249"/>
      <c r="B81" s="391" t="s">
        <v>218</v>
      </c>
      <c r="C81" s="391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110"/>
      <c r="O81" s="110"/>
      <c r="P81" s="110"/>
      <c r="Q81" s="110"/>
      <c r="R81" s="110"/>
    </row>
    <row r="82" spans="1:18" s="116" customFormat="1" ht="21" thickBot="1">
      <c r="A82" s="249"/>
      <c r="B82" s="391" t="s">
        <v>219</v>
      </c>
      <c r="C82" s="391"/>
      <c r="D82" s="409">
        <f>+'[1]Árak'!K68</f>
        <v>0</v>
      </c>
      <c r="E82" s="409"/>
      <c r="F82" s="409"/>
      <c r="G82" s="409"/>
      <c r="H82" s="409"/>
      <c r="I82" s="409"/>
      <c r="J82" s="409"/>
      <c r="K82" s="409"/>
      <c r="L82" s="409"/>
      <c r="M82" s="409"/>
      <c r="N82" s="110"/>
      <c r="O82" s="110"/>
      <c r="P82" s="110"/>
      <c r="Q82" s="110"/>
      <c r="R82" s="110"/>
    </row>
    <row r="83" spans="1:18" ht="6.7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1"/>
      <c r="O83" s="113"/>
      <c r="P83" s="110"/>
      <c r="Q83" s="110"/>
      <c r="R83" s="110"/>
    </row>
    <row r="84" spans="1:18" ht="16.5" customHeight="1">
      <c r="A84" s="117"/>
      <c r="B84" s="389"/>
      <c r="C84" s="389"/>
      <c r="D84" s="118"/>
      <c r="E84" s="390"/>
      <c r="F84" s="390"/>
      <c r="G84" s="390"/>
      <c r="H84" s="390"/>
      <c r="I84" s="390"/>
      <c r="J84" s="390"/>
      <c r="K84" s="390"/>
      <c r="L84" s="114"/>
      <c r="M84" s="112"/>
      <c r="N84" s="111"/>
      <c r="O84" s="113"/>
      <c r="P84" s="110"/>
      <c r="Q84" s="110"/>
      <c r="R84" s="110"/>
    </row>
    <row r="85" spans="1:18" s="119" customFormat="1" ht="15.75" customHeight="1">
      <c r="A85" s="111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1"/>
      <c r="O85" s="113"/>
      <c r="P85" s="110"/>
      <c r="Q85" s="110"/>
      <c r="R85" s="110"/>
    </row>
    <row r="86" spans="1:18" s="119" customFormat="1" ht="15">
      <c r="A86" s="111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1"/>
      <c r="O86" s="113"/>
      <c r="P86" s="110"/>
      <c r="Q86" s="110"/>
      <c r="R86" s="110"/>
    </row>
    <row r="87" spans="1:18" s="119" customFormat="1" ht="15.75" customHeight="1">
      <c r="A87" s="111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1"/>
      <c r="O87" s="113"/>
      <c r="P87" s="110"/>
      <c r="Q87" s="110"/>
      <c r="R87" s="110"/>
    </row>
    <row r="88" spans="1:18" s="119" customFormat="1" ht="12.75" customHeight="1">
      <c r="A88" s="111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1"/>
      <c r="O88" s="113"/>
      <c r="P88" s="110"/>
      <c r="Q88" s="120"/>
      <c r="R88" s="120"/>
    </row>
    <row r="89" spans="1:58" s="119" customFormat="1" ht="11.25" customHeight="1">
      <c r="A89" s="111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1"/>
      <c r="O89" s="113"/>
      <c r="P89" s="109"/>
      <c r="Q89" s="120"/>
      <c r="R89" s="120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</row>
    <row r="90" spans="1:58" s="119" customFormat="1" ht="12.75" customHeight="1">
      <c r="A90" s="111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1"/>
      <c r="O90" s="113"/>
      <c r="P90" s="110"/>
      <c r="Q90" s="120"/>
      <c r="R90" s="120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</row>
    <row r="91" spans="1:58" s="119" customFormat="1" ht="12.75" customHeight="1">
      <c r="A91" s="122"/>
      <c r="B91" s="123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</row>
    <row r="92" spans="1:58" s="119" customFormat="1" ht="12.75" customHeight="1">
      <c r="A92" s="124"/>
      <c r="N92" s="124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</row>
    <row r="93" spans="1:58" s="119" customFormat="1" ht="12.75" customHeight="1">
      <c r="A93" s="124"/>
      <c r="N93" s="124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</row>
    <row r="94" spans="1:58" s="119" customFormat="1" ht="12.75" customHeight="1">
      <c r="A94" s="122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2"/>
      <c r="O94" s="125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</row>
    <row r="95" spans="1:58" s="119" customFormat="1" ht="12.75" customHeight="1">
      <c r="A95" s="122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2"/>
      <c r="O95" s="125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</row>
    <row r="96" spans="1:58" s="119" customFormat="1" ht="12.75" customHeight="1">
      <c r="A96" s="126"/>
      <c r="B96" s="123"/>
      <c r="C96" s="125"/>
      <c r="D96" s="125"/>
      <c r="E96" s="121"/>
      <c r="F96" s="125"/>
      <c r="G96" s="121"/>
      <c r="H96" s="125"/>
      <c r="I96" s="121"/>
      <c r="J96" s="125"/>
      <c r="K96" s="121"/>
      <c r="L96" s="125"/>
      <c r="M96" s="121"/>
      <c r="N96" s="121"/>
      <c r="O96" s="125"/>
      <c r="P96" s="121"/>
      <c r="Q96" s="125"/>
      <c r="R96" s="125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</row>
    <row r="97" spans="1:58" s="119" customFormat="1" ht="12.75" customHeight="1">
      <c r="A97" s="126"/>
      <c r="B97" s="123"/>
      <c r="C97" s="125"/>
      <c r="D97" s="125"/>
      <c r="E97" s="121"/>
      <c r="F97" s="125"/>
      <c r="G97" s="121"/>
      <c r="H97" s="125"/>
      <c r="I97" s="121"/>
      <c r="J97" s="125"/>
      <c r="K97" s="121"/>
      <c r="L97" s="125"/>
      <c r="M97" s="121"/>
      <c r="N97" s="122"/>
      <c r="O97" s="125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</row>
    <row r="98" spans="1:58" s="119" customFormat="1" ht="12.75" customHeight="1">
      <c r="A98" s="122"/>
      <c r="B98" s="123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2"/>
      <c r="O98" s="125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</row>
    <row r="99" spans="1:58" s="119" customFormat="1" ht="12.75" customHeight="1">
      <c r="A99" s="122"/>
      <c r="B99" s="123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2"/>
      <c r="O99" s="125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</row>
    <row r="100" spans="1:58" s="119" customFormat="1" ht="12.75" customHeight="1">
      <c r="A100" s="122"/>
      <c r="B100" s="123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2"/>
      <c r="O100" s="125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</row>
    <row r="101" spans="1:58" s="119" customFormat="1" ht="12.75" customHeight="1">
      <c r="A101" s="122"/>
      <c r="B101" s="123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2"/>
      <c r="O101" s="125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</row>
    <row r="102" spans="1:58" s="119" customFormat="1" ht="12.75" customHeight="1">
      <c r="A102" s="122"/>
      <c r="B102" s="123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2"/>
      <c r="O102" s="12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</row>
    <row r="103" spans="1:58" s="119" customFormat="1" ht="12.75" customHeight="1">
      <c r="A103" s="122"/>
      <c r="B103" s="123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2"/>
      <c r="O103" s="125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</row>
    <row r="104" spans="1:58" s="119" customFormat="1" ht="12.75" customHeight="1">
      <c r="A104" s="122"/>
      <c r="B104" s="123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2"/>
      <c r="O104" s="125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</row>
    <row r="105" spans="1:58" s="119" customFormat="1" ht="12.75" customHeight="1">
      <c r="A105" s="122"/>
      <c r="B105" s="123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2"/>
      <c r="O105" s="125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</row>
    <row r="106" spans="1:58" s="119" customFormat="1" ht="12.75" customHeight="1">
      <c r="A106" s="122"/>
      <c r="B106" s="123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2"/>
      <c r="O106" s="125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</row>
    <row r="107" spans="1:58" s="119" customFormat="1" ht="12.75" customHeight="1">
      <c r="A107" s="122"/>
      <c r="B107" s="123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2"/>
      <c r="O107" s="125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</row>
    <row r="108" spans="1:58" s="119" customFormat="1" ht="12.75" customHeight="1">
      <c r="A108" s="122"/>
      <c r="B108" s="123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2"/>
      <c r="O108" s="125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</row>
    <row r="109" spans="1:58" s="119" customFormat="1" ht="12.75" customHeight="1">
      <c r="A109" s="122"/>
      <c r="B109" s="123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2"/>
      <c r="O109" s="125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</row>
    <row r="110" spans="1:58" s="119" customFormat="1" ht="12.75" customHeight="1">
      <c r="A110" s="122"/>
      <c r="B110" s="123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2"/>
      <c r="O110" s="125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</row>
    <row r="111" spans="1:58" s="119" customFormat="1" ht="12.75" customHeight="1">
      <c r="A111" s="122"/>
      <c r="B111" s="123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2"/>
      <c r="O111" s="125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</row>
    <row r="112" spans="1:58" s="119" customFormat="1" ht="12.75" customHeight="1" hidden="1">
      <c r="A112" s="122"/>
      <c r="B112" s="123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2"/>
      <c r="O112" s="125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</row>
    <row r="113" spans="1:58" s="119" customFormat="1" ht="12.75" customHeight="1" hidden="1">
      <c r="A113" s="122"/>
      <c r="B113" s="123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2"/>
      <c r="O113" s="125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</row>
    <row r="114" spans="1:58" s="119" customFormat="1" ht="12.75" customHeight="1" hidden="1">
      <c r="A114" s="122"/>
      <c r="B114" s="123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2"/>
      <c r="O114" s="125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</row>
    <row r="115" spans="1:58" s="119" customFormat="1" ht="12.75" customHeight="1" hidden="1">
      <c r="A115" s="122"/>
      <c r="B115" s="123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2"/>
      <c r="O115" s="125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</row>
    <row r="116" spans="1:58" s="119" customFormat="1" ht="12.75" customHeight="1" hidden="1">
      <c r="A116" s="122"/>
      <c r="B116" s="123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2"/>
      <c r="O116" s="125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</row>
    <row r="117" spans="1:58" s="119" customFormat="1" ht="12.75" customHeight="1" hidden="1">
      <c r="A117" s="122"/>
      <c r="B117" s="127" t="s">
        <v>0</v>
      </c>
      <c r="C117" s="128">
        <f>D3*Árak!C2</f>
        <v>0</v>
      </c>
      <c r="D117" s="128">
        <f>F3*Árak!D2</f>
        <v>0</v>
      </c>
      <c r="E117" s="128">
        <f>H3*Árak!E2</f>
        <v>0</v>
      </c>
      <c r="F117" s="128">
        <f>J3*Árak!F2</f>
        <v>0</v>
      </c>
      <c r="G117" s="128">
        <f>L3*Árak!G2</f>
        <v>0</v>
      </c>
      <c r="H117" s="128" t="e">
        <f>C28*Árak!#REF!</f>
        <v>#REF!</v>
      </c>
      <c r="I117" s="128">
        <f>N62*Árak!H60</f>
        <v>0</v>
      </c>
      <c r="J117" s="128" t="e">
        <f>#REF!*Árak!#REF!</f>
        <v>#REF!</v>
      </c>
      <c r="K117" s="128"/>
      <c r="L117" s="128"/>
      <c r="M117" s="128"/>
      <c r="N117" s="129"/>
      <c r="O117" s="130"/>
      <c r="P117" s="130"/>
      <c r="Q117" s="130"/>
      <c r="R117" s="130"/>
      <c r="S117" s="130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</row>
    <row r="118" spans="1:58" s="119" customFormat="1" ht="12.75" customHeight="1" hidden="1">
      <c r="A118" s="122"/>
      <c r="B118" s="127" t="s">
        <v>6</v>
      </c>
      <c r="C118" s="128">
        <f>D4*Árak!C3</f>
        <v>0</v>
      </c>
      <c r="D118" s="128">
        <f>F4*Árak!D3</f>
        <v>0</v>
      </c>
      <c r="E118" s="128">
        <f>H4*Árak!E3</f>
        <v>0</v>
      </c>
      <c r="F118" s="128">
        <f>J4*Árak!F3</f>
        <v>0</v>
      </c>
      <c r="G118" s="128">
        <f>L4*Árak!G3</f>
        <v>0</v>
      </c>
      <c r="H118" s="128" t="e">
        <f>C30*Árak!#REF!</f>
        <v>#REF!</v>
      </c>
      <c r="I118" s="128">
        <f>P62*Árak!I60</f>
        <v>0</v>
      </c>
      <c r="J118" s="128">
        <f>C57*Árak!B56</f>
        <v>0</v>
      </c>
      <c r="K118" s="128"/>
      <c r="L118" s="128"/>
      <c r="M118" s="128"/>
      <c r="N118" s="129"/>
      <c r="O118" s="130"/>
      <c r="P118" s="130"/>
      <c r="Q118" s="130"/>
      <c r="R118" s="130"/>
      <c r="S118" s="130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</row>
    <row r="119" spans="1:58" s="119" customFormat="1" ht="12.75" customHeight="1" hidden="1">
      <c r="A119" s="122"/>
      <c r="B119" s="127" t="s">
        <v>11</v>
      </c>
      <c r="C119" s="128">
        <f>D5*Árak!C4</f>
        <v>0</v>
      </c>
      <c r="D119" s="128">
        <f>F5*Árak!D4</f>
        <v>0</v>
      </c>
      <c r="E119" s="128">
        <f>H5*Árak!E4</f>
        <v>0</v>
      </c>
      <c r="F119" s="128">
        <f>J5*Árak!F4</f>
        <v>0</v>
      </c>
      <c r="G119" s="128">
        <f>L5*Árak!G4</f>
        <v>0</v>
      </c>
      <c r="H119" s="128" t="e">
        <f>C32*Árak!#REF!</f>
        <v>#REF!</v>
      </c>
      <c r="I119" s="128"/>
      <c r="J119" s="128">
        <f>C58*Árak!B57</f>
        <v>0</v>
      </c>
      <c r="K119" s="128"/>
      <c r="L119" s="128"/>
      <c r="M119" s="128"/>
      <c r="N119" s="129"/>
      <c r="O119" s="130"/>
      <c r="P119" s="130"/>
      <c r="Q119" s="130"/>
      <c r="R119" s="130"/>
      <c r="S119" s="130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</row>
    <row r="120" spans="1:58" s="119" customFormat="1" ht="12.75" customHeight="1" hidden="1">
      <c r="A120" s="122"/>
      <c r="B120" s="127" t="s">
        <v>18</v>
      </c>
      <c r="C120" s="128">
        <f>D6*Árak!C5</f>
        <v>0</v>
      </c>
      <c r="D120" s="128">
        <f>F6*Árak!D5</f>
        <v>0</v>
      </c>
      <c r="E120" s="128">
        <f>H6*Árak!E5</f>
        <v>0</v>
      </c>
      <c r="F120" s="128">
        <f>J6*Árak!F5</f>
        <v>0</v>
      </c>
      <c r="G120" s="128">
        <f>L6*Árak!G5</f>
        <v>0</v>
      </c>
      <c r="H120" s="128" t="e">
        <f>C35*Árak!#REF!</f>
        <v>#REF!</v>
      </c>
      <c r="I120" s="128"/>
      <c r="J120" s="128">
        <f>C59*Árak!B58</f>
        <v>0</v>
      </c>
      <c r="K120" s="128"/>
      <c r="L120" s="128"/>
      <c r="M120" s="128"/>
      <c r="N120" s="129"/>
      <c r="O120" s="130"/>
      <c r="P120" s="130"/>
      <c r="Q120" s="130"/>
      <c r="R120" s="130"/>
      <c r="S120" s="130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</row>
    <row r="121" spans="1:58" s="119" customFormat="1" ht="12.75" customHeight="1" hidden="1">
      <c r="A121" s="122"/>
      <c r="B121" s="127" t="s">
        <v>23</v>
      </c>
      <c r="C121" s="128">
        <f>D7*Árak!C6</f>
        <v>0</v>
      </c>
      <c r="D121" s="128">
        <f>F7*Árak!D6</f>
        <v>0</v>
      </c>
      <c r="E121" s="128">
        <f>H7*Árak!E6</f>
        <v>0</v>
      </c>
      <c r="F121" s="128">
        <f>J7*Árak!F6</f>
        <v>0</v>
      </c>
      <c r="G121" s="128">
        <f>L7*Árak!G6</f>
        <v>0</v>
      </c>
      <c r="H121" s="128">
        <f>C37*Árak!B33</f>
        <v>0</v>
      </c>
      <c r="I121" s="128"/>
      <c r="J121" s="128" t="e">
        <f>C60*Árak!#REF!</f>
        <v>#REF!</v>
      </c>
      <c r="K121" s="128"/>
      <c r="L121" s="128"/>
      <c r="M121" s="128"/>
      <c r="N121" s="129"/>
      <c r="O121" s="130"/>
      <c r="P121" s="130"/>
      <c r="Q121" s="130"/>
      <c r="R121" s="130"/>
      <c r="S121" s="130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</row>
    <row r="122" spans="1:58" s="119" customFormat="1" ht="12.75" customHeight="1" hidden="1">
      <c r="A122" s="122"/>
      <c r="B122" s="127" t="s">
        <v>29</v>
      </c>
      <c r="C122" s="128">
        <f>D8*Árak!C7</f>
        <v>0</v>
      </c>
      <c r="D122" s="128">
        <f>F8*Árak!D7</f>
        <v>0</v>
      </c>
      <c r="E122" s="128">
        <f>H8*Árak!E7</f>
        <v>0</v>
      </c>
      <c r="F122" s="128">
        <f>J8*Árak!F7</f>
        <v>0</v>
      </c>
      <c r="G122" s="128">
        <f>L8*Árak!G7</f>
        <v>0</v>
      </c>
      <c r="H122" s="128">
        <f>C38*Árak!B35</f>
        <v>0</v>
      </c>
      <c r="I122" s="128"/>
      <c r="J122" s="128">
        <f>C61*Árak!B59</f>
        <v>0</v>
      </c>
      <c r="K122" s="128"/>
      <c r="L122" s="128"/>
      <c r="M122" s="128"/>
      <c r="N122" s="129"/>
      <c r="O122" s="130"/>
      <c r="P122" s="130"/>
      <c r="Q122" s="130"/>
      <c r="R122" s="130"/>
      <c r="S122" s="130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</row>
    <row r="123" spans="1:58" s="119" customFormat="1" ht="12.75" customHeight="1" hidden="1">
      <c r="A123" s="122"/>
      <c r="B123" s="127" t="s">
        <v>32</v>
      </c>
      <c r="C123" s="128">
        <f>D9*Árak!C8</f>
        <v>0</v>
      </c>
      <c r="D123" s="128">
        <f>F9*Árak!D8</f>
        <v>0</v>
      </c>
      <c r="E123" s="128">
        <f>H9*Árak!E8</f>
        <v>0</v>
      </c>
      <c r="F123" s="128">
        <f>J9*Árak!F8</f>
        <v>0</v>
      </c>
      <c r="G123" s="128">
        <f>L9*Árak!G8</f>
        <v>0</v>
      </c>
      <c r="H123" s="128">
        <f>C39*Árak!B36</f>
        <v>0</v>
      </c>
      <c r="I123" s="128"/>
      <c r="J123" s="128">
        <f>C62*Árak!B60</f>
        <v>0</v>
      </c>
      <c r="K123" s="128"/>
      <c r="L123" s="128"/>
      <c r="M123" s="128"/>
      <c r="N123" s="129"/>
      <c r="O123" s="130"/>
      <c r="P123" s="130"/>
      <c r="Q123" s="130"/>
      <c r="R123" s="130"/>
      <c r="S123" s="130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</row>
    <row r="124" spans="1:58" s="119" customFormat="1" ht="12.75" customHeight="1" hidden="1">
      <c r="A124" s="122"/>
      <c r="B124" s="127" t="s">
        <v>37</v>
      </c>
      <c r="C124" s="128">
        <f>D10*Árak!C9</f>
        <v>0</v>
      </c>
      <c r="D124" s="128">
        <f>F10*Árak!D9</f>
        <v>0</v>
      </c>
      <c r="E124" s="128">
        <f>H10*Árak!E9</f>
        <v>0</v>
      </c>
      <c r="F124" s="128">
        <f>J10*Árak!F9</f>
        <v>0</v>
      </c>
      <c r="G124" s="128">
        <f>L10*Árak!G9</f>
        <v>0</v>
      </c>
      <c r="H124" s="128">
        <f>C40*Árak!B37</f>
        <v>0</v>
      </c>
      <c r="I124" s="128"/>
      <c r="J124" s="128" t="e">
        <f>C64*Árak!#REF!</f>
        <v>#REF!</v>
      </c>
      <c r="K124" s="128"/>
      <c r="L124" s="128"/>
      <c r="M124" s="128"/>
      <c r="N124" s="129"/>
      <c r="O124" s="130"/>
      <c r="P124" s="130"/>
      <c r="Q124" s="130"/>
      <c r="R124" s="130"/>
      <c r="S124" s="130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</row>
    <row r="125" spans="1:58" s="119" customFormat="1" ht="12.75" customHeight="1" hidden="1">
      <c r="A125" s="122"/>
      <c r="B125" s="127" t="s">
        <v>199</v>
      </c>
      <c r="C125" s="128">
        <f>D11*Árak!C10</f>
        <v>0</v>
      </c>
      <c r="D125" s="128">
        <f>F11*Árak!D10</f>
        <v>0</v>
      </c>
      <c r="E125" s="128">
        <f>H11*Árak!E10</f>
        <v>0</v>
      </c>
      <c r="F125" s="128">
        <f>J11*Árak!F10</f>
        <v>0</v>
      </c>
      <c r="G125" s="128">
        <f>L11*Árak!G10</f>
        <v>0</v>
      </c>
      <c r="H125" s="128">
        <f>C41*Árak!B38</f>
        <v>0</v>
      </c>
      <c r="I125" s="128"/>
      <c r="J125" s="128" t="e">
        <f>C68*Árak!#REF!</f>
        <v>#REF!</v>
      </c>
      <c r="K125" s="128"/>
      <c r="L125" s="128"/>
      <c r="M125" s="128"/>
      <c r="N125" s="129"/>
      <c r="O125" s="130"/>
      <c r="P125" s="130"/>
      <c r="Q125" s="130"/>
      <c r="R125" s="130"/>
      <c r="S125" s="130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</row>
    <row r="126" spans="1:58" s="119" customFormat="1" ht="12.75" customHeight="1" hidden="1">
      <c r="A126" s="122"/>
      <c r="B126" s="127" t="s">
        <v>200</v>
      </c>
      <c r="C126" s="128">
        <f>D12*Árak!C11</f>
        <v>0</v>
      </c>
      <c r="D126" s="128">
        <f>F12*Árak!D11</f>
        <v>0</v>
      </c>
      <c r="E126" s="128">
        <f>H12*Árak!E11</f>
        <v>0</v>
      </c>
      <c r="F126" s="128">
        <f>J12*Árak!F11</f>
        <v>0</v>
      </c>
      <c r="G126" s="128">
        <f>L12*Árak!G11</f>
        <v>0</v>
      </c>
      <c r="H126" s="128">
        <f>C42*Árak!B39</f>
        <v>0</v>
      </c>
      <c r="I126" s="128"/>
      <c r="J126" s="128" t="e">
        <f>C69*Árak!#REF!</f>
        <v>#REF!</v>
      </c>
      <c r="K126" s="128"/>
      <c r="L126" s="128"/>
      <c r="M126" s="128"/>
      <c r="N126" s="129"/>
      <c r="O126" s="130"/>
      <c r="P126" s="130"/>
      <c r="Q126" s="130"/>
      <c r="R126" s="130"/>
      <c r="S126" s="130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</row>
    <row r="127" spans="1:58" s="119" customFormat="1" ht="12.75" customHeight="1" hidden="1">
      <c r="A127" s="122"/>
      <c r="B127" s="127" t="s">
        <v>201</v>
      </c>
      <c r="C127" s="128">
        <f>D13*Árak!C12</f>
        <v>0</v>
      </c>
      <c r="D127" s="128">
        <f>F13*Árak!D12</f>
        <v>0</v>
      </c>
      <c r="E127" s="128">
        <f>H13*Árak!E12</f>
        <v>0</v>
      </c>
      <c r="F127" s="128">
        <f>J13*Árak!F12</f>
        <v>0</v>
      </c>
      <c r="G127" s="128">
        <f>L13*Árak!G12</f>
        <v>0</v>
      </c>
      <c r="H127" s="128">
        <f>C43*Árak!B42</f>
        <v>0</v>
      </c>
      <c r="I127" s="128"/>
      <c r="J127" s="128">
        <f>C70*Árak!B68</f>
        <v>0</v>
      </c>
      <c r="K127" s="128"/>
      <c r="L127" s="128"/>
      <c r="M127" s="128"/>
      <c r="N127" s="129"/>
      <c r="O127" s="130"/>
      <c r="P127" s="130"/>
      <c r="Q127" s="130"/>
      <c r="R127" s="130"/>
      <c r="S127" s="130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</row>
    <row r="128" spans="1:58" s="119" customFormat="1" ht="12.75" customHeight="1" hidden="1">
      <c r="A128" s="122"/>
      <c r="B128" s="127" t="s">
        <v>202</v>
      </c>
      <c r="C128" s="128">
        <f>D14*Árak!C13</f>
        <v>0</v>
      </c>
      <c r="D128" s="128">
        <f>F14*Árak!D13</f>
        <v>0</v>
      </c>
      <c r="E128" s="128">
        <f>H14*Árak!E13</f>
        <v>0</v>
      </c>
      <c r="F128" s="128">
        <f>J14*Árak!F13</f>
        <v>0</v>
      </c>
      <c r="G128" s="128">
        <f>L14*Árak!G13</f>
        <v>0</v>
      </c>
      <c r="H128" s="128">
        <f>C44*Árak!B43</f>
        <v>0</v>
      </c>
      <c r="I128" s="128"/>
      <c r="J128" s="128">
        <f>C71*Árak!B69</f>
        <v>0</v>
      </c>
      <c r="K128" s="128"/>
      <c r="L128" s="128"/>
      <c r="M128" s="128"/>
      <c r="N128" s="129"/>
      <c r="O128" s="130"/>
      <c r="P128" s="130"/>
      <c r="Q128" s="130"/>
      <c r="R128" s="130"/>
      <c r="S128" s="130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</row>
    <row r="129" spans="1:58" s="119" customFormat="1" ht="12.75" customHeight="1" hidden="1">
      <c r="A129" s="122"/>
      <c r="B129" s="127" t="s">
        <v>62</v>
      </c>
      <c r="C129" s="128">
        <f>D15*Árak!C14</f>
        <v>0</v>
      </c>
      <c r="D129" s="128">
        <f>F15*Árak!D14</f>
        <v>0</v>
      </c>
      <c r="E129" s="128">
        <f>H15*Árak!E14</f>
        <v>0</v>
      </c>
      <c r="F129" s="128">
        <f>J15*Árak!F14</f>
        <v>0</v>
      </c>
      <c r="G129" s="128">
        <f>L15*Árak!G14</f>
        <v>0</v>
      </c>
      <c r="H129" s="128">
        <f>C45*Árak!B44</f>
        <v>0</v>
      </c>
      <c r="I129" s="128"/>
      <c r="J129" s="128">
        <f>C72*Árak!B70</f>
        <v>0</v>
      </c>
      <c r="K129" s="128"/>
      <c r="L129" s="128"/>
      <c r="M129" s="128"/>
      <c r="N129" s="129"/>
      <c r="O129" s="130"/>
      <c r="P129" s="130"/>
      <c r="Q129" s="130"/>
      <c r="R129" s="130"/>
      <c r="S129" s="130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</row>
    <row r="130" spans="1:58" s="119" customFormat="1" ht="12.75" customHeight="1" hidden="1">
      <c r="A130" s="122"/>
      <c r="B130" s="127" t="s">
        <v>66</v>
      </c>
      <c r="C130" s="128">
        <f>D16*Árak!C15</f>
        <v>0</v>
      </c>
      <c r="D130" s="128">
        <f>F16*Árak!D15</f>
        <v>0</v>
      </c>
      <c r="E130" s="128">
        <f>H16*Árak!E15</f>
        <v>0</v>
      </c>
      <c r="F130" s="128">
        <f>J16*Árak!F15</f>
        <v>0</v>
      </c>
      <c r="G130" s="128">
        <f>L16*Árak!G15</f>
        <v>0</v>
      </c>
      <c r="H130" s="128">
        <f>C46*Árak!B45</f>
        <v>0</v>
      </c>
      <c r="I130" s="128"/>
      <c r="J130" s="128">
        <f>C73*Árak!B71</f>
        <v>0</v>
      </c>
      <c r="K130" s="128"/>
      <c r="L130" s="128"/>
      <c r="M130" s="128"/>
      <c r="N130" s="129"/>
      <c r="O130" s="130"/>
      <c r="P130" s="130"/>
      <c r="Q130" s="130"/>
      <c r="R130" s="130"/>
      <c r="S130" s="130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</row>
    <row r="131" spans="1:58" s="119" customFormat="1" ht="12.75" customHeight="1" hidden="1">
      <c r="A131" s="122"/>
      <c r="B131" s="127" t="s">
        <v>70</v>
      </c>
      <c r="C131" s="128" t="e">
        <f>#REF!*Árak!#REF!</f>
        <v>#REF!</v>
      </c>
      <c r="D131" s="128" t="e">
        <f>#REF!*Árak!#REF!</f>
        <v>#REF!</v>
      </c>
      <c r="E131" s="128" t="e">
        <f>#REF!*Árak!#REF!</f>
        <v>#REF!</v>
      </c>
      <c r="F131" s="128" t="e">
        <f>#REF!*Árak!#REF!</f>
        <v>#REF!</v>
      </c>
      <c r="G131" s="128" t="e">
        <f>#REF!*Árak!#REF!</f>
        <v>#REF!</v>
      </c>
      <c r="H131" s="128" t="e">
        <f>#REF!*Árak!#REF!</f>
        <v>#REF!</v>
      </c>
      <c r="I131" s="128"/>
      <c r="J131" s="128">
        <f>C76*Árak!B72</f>
        <v>0</v>
      </c>
      <c r="K131" s="128"/>
      <c r="L131" s="128"/>
      <c r="M131" s="128"/>
      <c r="N131" s="129"/>
      <c r="O131" s="130"/>
      <c r="P131" s="130"/>
      <c r="Q131" s="130"/>
      <c r="R131" s="130"/>
      <c r="S131" s="130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</row>
    <row r="132" spans="1:58" s="119" customFormat="1" ht="12.75" customHeight="1" hidden="1">
      <c r="A132" s="122"/>
      <c r="B132" s="127" t="s">
        <v>71</v>
      </c>
      <c r="C132" s="128">
        <f>D17*Árak!C18</f>
        <v>0</v>
      </c>
      <c r="D132" s="128">
        <f>F17*Árak!D18</f>
        <v>0</v>
      </c>
      <c r="E132" s="128">
        <f>H17*Árak!E18</f>
        <v>0</v>
      </c>
      <c r="F132" s="128">
        <f>J17*Árak!F18</f>
        <v>0</v>
      </c>
      <c r="G132" s="128">
        <f>L17*Árak!G18</f>
        <v>0</v>
      </c>
      <c r="H132" s="128">
        <f>C52*Árak!B49</f>
        <v>0</v>
      </c>
      <c r="I132" s="128"/>
      <c r="J132" s="128">
        <f>C77*Árak!B73</f>
        <v>0</v>
      </c>
      <c r="K132" s="128"/>
      <c r="L132" s="128"/>
      <c r="M132" s="128"/>
      <c r="N132" s="129"/>
      <c r="O132" s="130"/>
      <c r="P132" s="130"/>
      <c r="Q132" s="130"/>
      <c r="R132" s="130"/>
      <c r="S132" s="130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</row>
    <row r="133" spans="1:58" s="119" customFormat="1" ht="12.75" customHeight="1" hidden="1">
      <c r="A133" s="122"/>
      <c r="B133" s="127" t="s">
        <v>73</v>
      </c>
      <c r="C133" s="128">
        <f>D18*Árak!C19</f>
        <v>0</v>
      </c>
      <c r="D133" s="128">
        <f>F18*Árak!D19</f>
        <v>0</v>
      </c>
      <c r="E133" s="128">
        <f>H18*Árak!E19</f>
        <v>0</v>
      </c>
      <c r="F133" s="128">
        <f>J18*Árak!F19</f>
        <v>0</v>
      </c>
      <c r="G133" s="128">
        <f>L18*Árak!G19</f>
        <v>0</v>
      </c>
      <c r="H133" s="128">
        <f>C53*Árak!B51</f>
        <v>0</v>
      </c>
      <c r="I133" s="128"/>
      <c r="J133" s="128">
        <f>C78*Árak!B74</f>
        <v>0</v>
      </c>
      <c r="K133" s="128"/>
      <c r="L133" s="128"/>
      <c r="M133" s="128"/>
      <c r="N133" s="129"/>
      <c r="O133" s="130"/>
      <c r="P133" s="130"/>
      <c r="Q133" s="130"/>
      <c r="R133" s="130"/>
      <c r="S133" s="130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</row>
    <row r="134" spans="1:58" s="119" customFormat="1" ht="12.75" customHeight="1" hidden="1">
      <c r="A134" s="122"/>
      <c r="B134" s="127" t="s">
        <v>203</v>
      </c>
      <c r="C134" s="128">
        <f>D19*Árak!C20</f>
        <v>0</v>
      </c>
      <c r="D134" s="128">
        <f>F19*Árak!D20</f>
        <v>0</v>
      </c>
      <c r="E134" s="128">
        <f>H19*Árak!E20</f>
        <v>0</v>
      </c>
      <c r="F134" s="128">
        <f>J19*Árak!F20</f>
        <v>0</v>
      </c>
      <c r="G134" s="128">
        <f>L19*Árak!G20</f>
        <v>0</v>
      </c>
      <c r="H134" s="128">
        <f>C54*Árak!B52</f>
        <v>0</v>
      </c>
      <c r="I134" s="128"/>
      <c r="J134" s="128">
        <f>C79*Árak!B75</f>
        <v>0</v>
      </c>
      <c r="K134" s="128"/>
      <c r="L134" s="128"/>
      <c r="M134" s="128"/>
      <c r="N134" s="129"/>
      <c r="O134" s="130"/>
      <c r="P134" s="130"/>
      <c r="Q134" s="130"/>
      <c r="R134" s="130"/>
      <c r="S134" s="130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</row>
    <row r="135" spans="1:58" s="119" customFormat="1" ht="12.75" customHeight="1" hidden="1">
      <c r="A135" s="122"/>
      <c r="B135" s="127" t="s">
        <v>204</v>
      </c>
      <c r="C135" s="128">
        <f>D20*Árak!C21</f>
        <v>0</v>
      </c>
      <c r="D135" s="128">
        <f>F20*Árak!D21</f>
        <v>0</v>
      </c>
      <c r="E135" s="128">
        <f>H20*Árak!E21</f>
        <v>0</v>
      </c>
      <c r="F135" s="128">
        <f>J20*Árak!F21</f>
        <v>0</v>
      </c>
      <c r="G135" s="128">
        <f>L20*Árak!G21</f>
        <v>0</v>
      </c>
      <c r="H135" s="128">
        <f>C55*Árak!B53</f>
        <v>0</v>
      </c>
      <c r="I135" s="128"/>
      <c r="J135" s="128">
        <f>C80*Árak!B76</f>
        <v>0</v>
      </c>
      <c r="K135" s="128"/>
      <c r="L135" s="128"/>
      <c r="M135" s="128"/>
      <c r="N135" s="129"/>
      <c r="O135" s="130"/>
      <c r="P135" s="130"/>
      <c r="Q135" s="130"/>
      <c r="R135" s="130"/>
      <c r="S135" s="130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</row>
    <row r="136" spans="1:58" s="119" customFormat="1" ht="12.75" customHeight="1" hidden="1">
      <c r="A136" s="122"/>
      <c r="B136" s="127" t="s">
        <v>205</v>
      </c>
      <c r="C136" s="128">
        <f>D21*Árak!C22</f>
        <v>0</v>
      </c>
      <c r="D136" s="128">
        <f>F21*Árak!D22</f>
        <v>0</v>
      </c>
      <c r="E136" s="128">
        <f>H21*Árak!E22</f>
        <v>0</v>
      </c>
      <c r="F136" s="128">
        <f>J21*Árak!F22</f>
        <v>0</v>
      </c>
      <c r="G136" s="128">
        <f>L21*Árak!G22</f>
        <v>0</v>
      </c>
      <c r="H136" s="128" t="e">
        <f>#REF!*Árak!B54</f>
        <v>#REF!</v>
      </c>
      <c r="I136" s="128"/>
      <c r="J136" s="128">
        <f>C81*Árak!B77</f>
        <v>0</v>
      </c>
      <c r="K136" s="128"/>
      <c r="L136" s="128"/>
      <c r="M136" s="128"/>
      <c r="N136" s="129"/>
      <c r="O136" s="130"/>
      <c r="P136" s="130"/>
      <c r="Q136" s="130"/>
      <c r="R136" s="130"/>
      <c r="S136" s="130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</row>
    <row r="137" spans="1:58" s="119" customFormat="1" ht="12.75" customHeight="1" hidden="1">
      <c r="A137" s="122"/>
      <c r="B137" s="127" t="s">
        <v>206</v>
      </c>
      <c r="C137" s="128">
        <f>D22*Árak!C23</f>
        <v>0</v>
      </c>
      <c r="D137" s="128">
        <f>F22*Árak!D23</f>
        <v>0</v>
      </c>
      <c r="E137" s="128">
        <f>H22*Árak!E23</f>
        <v>0</v>
      </c>
      <c r="F137" s="128">
        <f>J22*Árak!F23</f>
        <v>0</v>
      </c>
      <c r="G137" s="128">
        <f>L22*Árak!G23</f>
        <v>0</v>
      </c>
      <c r="H137" s="128" t="e">
        <f>C57*Árak!#REF!</f>
        <v>#REF!</v>
      </c>
      <c r="I137" s="128"/>
      <c r="J137" s="128">
        <f>C82*Árak!B78</f>
        <v>0</v>
      </c>
      <c r="K137" s="128"/>
      <c r="L137" s="128"/>
      <c r="M137" s="128"/>
      <c r="N137" s="129"/>
      <c r="O137" s="130"/>
      <c r="P137" s="130"/>
      <c r="Q137" s="130"/>
      <c r="R137" s="130"/>
      <c r="S137" s="130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</row>
    <row r="138" spans="1:58" s="119" customFormat="1" ht="12.75" customHeight="1" hidden="1">
      <c r="A138" s="122"/>
      <c r="B138" s="127" t="s">
        <v>207</v>
      </c>
      <c r="C138" s="128">
        <f>D23*Árak!C24</f>
        <v>0</v>
      </c>
      <c r="D138" s="128">
        <f>F23*Árak!D24</f>
        <v>0</v>
      </c>
      <c r="E138" s="128">
        <f>H23*Árak!E24</f>
        <v>0</v>
      </c>
      <c r="F138" s="128">
        <f>J23*Árak!F24</f>
        <v>0</v>
      </c>
      <c r="G138" s="128">
        <f>L23*Árak!G24</f>
        <v>0</v>
      </c>
      <c r="H138" s="128">
        <f>C58*Árak!B56</f>
        <v>0</v>
      </c>
      <c r="I138" s="128"/>
      <c r="J138" s="128">
        <f>C83*Árak!B79</f>
        <v>0</v>
      </c>
      <c r="K138" s="128"/>
      <c r="L138" s="128"/>
      <c r="M138" s="128"/>
      <c r="N138" s="129"/>
      <c r="O138" s="130"/>
      <c r="P138" s="130"/>
      <c r="Q138" s="130"/>
      <c r="R138" s="130"/>
      <c r="S138" s="130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</row>
    <row r="139" spans="1:58" s="119" customFormat="1" ht="12.75" customHeight="1" hidden="1">
      <c r="A139" s="122"/>
      <c r="B139" s="127" t="s">
        <v>208</v>
      </c>
      <c r="C139" s="128">
        <f>D24*Árak!C25</f>
        <v>0</v>
      </c>
      <c r="D139" s="128">
        <f>F24*Árak!D25</f>
        <v>0</v>
      </c>
      <c r="E139" s="128">
        <f>H24*Árak!E25</f>
        <v>0</v>
      </c>
      <c r="F139" s="128">
        <f>J24*Árak!F25</f>
        <v>0</v>
      </c>
      <c r="G139" s="128">
        <f>L24*Árak!G25</f>
        <v>0</v>
      </c>
      <c r="H139" s="128">
        <f>C59*Árak!B57</f>
        <v>0</v>
      </c>
      <c r="I139" s="128"/>
      <c r="J139" s="128">
        <f>C84*Árak!B80</f>
        <v>0</v>
      </c>
      <c r="K139" s="128"/>
      <c r="L139" s="128"/>
      <c r="M139" s="128"/>
      <c r="N139" s="129"/>
      <c r="O139" s="130"/>
      <c r="P139" s="130"/>
      <c r="Q139" s="130"/>
      <c r="R139" s="130"/>
      <c r="S139" s="130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</row>
    <row r="140" spans="1:58" s="131" customFormat="1" ht="12.75" customHeight="1" hidden="1">
      <c r="A140" s="122"/>
      <c r="B140" s="127" t="s">
        <v>109</v>
      </c>
      <c r="C140" s="128">
        <f>D25*Árak!C26</f>
        <v>0</v>
      </c>
      <c r="D140" s="128">
        <f>F25*Árak!D26</f>
        <v>0</v>
      </c>
      <c r="E140" s="128">
        <f>H25*Árak!E26</f>
        <v>0</v>
      </c>
      <c r="F140" s="128">
        <f>J25*Árak!F26</f>
        <v>0</v>
      </c>
      <c r="G140" s="128">
        <f>L25*Árak!G26</f>
        <v>0</v>
      </c>
      <c r="H140" s="128">
        <f>C60*Árak!B58</f>
        <v>0</v>
      </c>
      <c r="I140" s="128"/>
      <c r="J140" s="128">
        <f>C85*Árak!B81</f>
        <v>0</v>
      </c>
      <c r="K140" s="128"/>
      <c r="L140" s="128"/>
      <c r="M140" s="128"/>
      <c r="N140" s="129"/>
      <c r="O140" s="130"/>
      <c r="P140" s="130"/>
      <c r="Q140" s="130"/>
      <c r="R140" s="130"/>
      <c r="S140" s="130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</row>
    <row r="141" spans="1:58" s="131" customFormat="1" ht="15" hidden="1">
      <c r="A141" s="122"/>
      <c r="B141" s="127" t="s">
        <v>209</v>
      </c>
      <c r="C141" s="128">
        <f>D26*Árak!C27</f>
        <v>0</v>
      </c>
      <c r="D141" s="128">
        <f>F26*Árak!D27</f>
        <v>0</v>
      </c>
      <c r="E141" s="128">
        <f>H26*Árak!E27</f>
        <v>0</v>
      </c>
      <c r="F141" s="128">
        <f>J26*Árak!F27</f>
        <v>0</v>
      </c>
      <c r="G141" s="128">
        <f>L26*Árak!G27</f>
        <v>0</v>
      </c>
      <c r="H141" s="128" t="e">
        <f>C61*Árak!#REF!</f>
        <v>#REF!</v>
      </c>
      <c r="I141" s="128"/>
      <c r="J141" s="128">
        <f>C86*Árak!B82</f>
        <v>0</v>
      </c>
      <c r="K141" s="128"/>
      <c r="L141" s="128"/>
      <c r="M141" s="128"/>
      <c r="N141" s="129"/>
      <c r="O141" s="130"/>
      <c r="P141" s="130"/>
      <c r="Q141" s="130"/>
      <c r="R141" s="130"/>
      <c r="S141" s="130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</row>
    <row r="142" spans="1:58" s="131" customFormat="1" ht="15" hidden="1">
      <c r="A142" s="122"/>
      <c r="B142" s="127" t="s">
        <v>211</v>
      </c>
      <c r="C142" s="128">
        <f>D27*Árak!C28</f>
        <v>0</v>
      </c>
      <c r="D142" s="128">
        <f>F27*Árak!D28</f>
        <v>0</v>
      </c>
      <c r="E142" s="128">
        <f>H27*Árak!E28</f>
        <v>0</v>
      </c>
      <c r="F142" s="128">
        <f>J27*Árak!F28</f>
        <v>0</v>
      </c>
      <c r="G142" s="128">
        <f>L27*Árak!G28</f>
        <v>0</v>
      </c>
      <c r="H142" s="128">
        <f>C62*Árak!B59</f>
        <v>0</v>
      </c>
      <c r="I142" s="128"/>
      <c r="J142" s="128">
        <f>C87*Árak!B83</f>
        <v>0</v>
      </c>
      <c r="K142" s="128"/>
      <c r="L142" s="128"/>
      <c r="M142" s="128"/>
      <c r="N142" s="129"/>
      <c r="O142" s="130"/>
      <c r="P142" s="130"/>
      <c r="Q142" s="130"/>
      <c r="R142" s="130"/>
      <c r="S142" s="130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</row>
    <row r="143" spans="1:58" ht="15" hidden="1">
      <c r="A143" s="122"/>
      <c r="B143" s="127" t="s">
        <v>126</v>
      </c>
      <c r="C143" s="128" t="e">
        <f>#REF!*Árak!#REF!</f>
        <v>#REF!</v>
      </c>
      <c r="D143" s="128" t="e">
        <f>#REF!*Árak!#REF!</f>
        <v>#REF!</v>
      </c>
      <c r="E143" s="128" t="e">
        <f>#REF!*Árak!#REF!</f>
        <v>#REF!</v>
      </c>
      <c r="F143" s="128" t="e">
        <f>#REF!*Árak!#REF!</f>
        <v>#REF!</v>
      </c>
      <c r="G143" s="128" t="e">
        <f>#REF!*Árak!#REF!</f>
        <v>#REF!</v>
      </c>
      <c r="H143" s="128">
        <f>C64*Árak!B60</f>
        <v>0</v>
      </c>
      <c r="I143" s="130"/>
      <c r="J143" s="128">
        <f>C88*Árak!B84</f>
        <v>0</v>
      </c>
      <c r="K143" s="130"/>
      <c r="L143" s="130"/>
      <c r="M143" s="130"/>
      <c r="N143" s="129"/>
      <c r="O143" s="130"/>
      <c r="P143" s="130"/>
      <c r="Q143" s="130"/>
      <c r="R143" s="130"/>
      <c r="S143" s="130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</row>
    <row r="144" spans="1:58" ht="15" hidden="1">
      <c r="A144" s="122"/>
      <c r="B144" s="127" t="s">
        <v>220</v>
      </c>
      <c r="C144" s="128" t="e">
        <f>D28*Árak!#REF!</f>
        <v>#REF!</v>
      </c>
      <c r="D144" s="128" t="e">
        <f>F28*Árak!#REF!</f>
        <v>#REF!</v>
      </c>
      <c r="E144" s="128" t="e">
        <f>H28*Árak!#REF!</f>
        <v>#REF!</v>
      </c>
      <c r="F144" s="128" t="e">
        <f>J28*Árak!#REF!</f>
        <v>#REF!</v>
      </c>
      <c r="G144" s="128" t="e">
        <f>L28*Árak!#REF!</f>
        <v>#REF!</v>
      </c>
      <c r="H144" s="128" t="e">
        <f>C68*Árak!#REF!</f>
        <v>#REF!</v>
      </c>
      <c r="I144" s="128"/>
      <c r="J144" s="128">
        <f>C89*Árak!B85</f>
        <v>0</v>
      </c>
      <c r="K144" s="128"/>
      <c r="L144" s="128"/>
      <c r="M144" s="128"/>
      <c r="N144" s="129"/>
      <c r="O144" s="130"/>
      <c r="P144" s="130"/>
      <c r="Q144" s="130"/>
      <c r="R144" s="130"/>
      <c r="S144" s="130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</row>
    <row r="145" spans="1:58" ht="15" hidden="1">
      <c r="A145" s="122"/>
      <c r="B145" s="127" t="s">
        <v>128</v>
      </c>
      <c r="C145" s="128" t="e">
        <f>D30*Árak!#REF!</f>
        <v>#REF!</v>
      </c>
      <c r="D145" s="128" t="e">
        <f>F30*Árak!#REF!</f>
        <v>#REF!</v>
      </c>
      <c r="E145" s="128" t="e">
        <f>H30*Árak!#REF!</f>
        <v>#REF!</v>
      </c>
      <c r="F145" s="128" t="e">
        <f>J30*Árak!#REF!</f>
        <v>#REF!</v>
      </c>
      <c r="G145" s="128" t="e">
        <f>L30*Árak!#REF!</f>
        <v>#REF!</v>
      </c>
      <c r="H145" s="128" t="e">
        <f>C69*Árak!#REF!</f>
        <v>#REF!</v>
      </c>
      <c r="I145" s="130"/>
      <c r="J145" s="128">
        <f>C90*Árak!B86</f>
        <v>0</v>
      </c>
      <c r="K145" s="130"/>
      <c r="L145" s="130"/>
      <c r="M145" s="130"/>
      <c r="N145" s="129"/>
      <c r="O145" s="130"/>
      <c r="P145" s="130"/>
      <c r="Q145" s="130"/>
      <c r="R145" s="130"/>
      <c r="S145" s="130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</row>
    <row r="146" spans="1:58" ht="15" hidden="1">
      <c r="A146" s="122"/>
      <c r="B146" s="127" t="s">
        <v>129</v>
      </c>
      <c r="C146" s="128" t="e">
        <f>D32*Árak!#REF!</f>
        <v>#REF!</v>
      </c>
      <c r="D146" s="128" t="e">
        <f>F32*Árak!#REF!</f>
        <v>#REF!</v>
      </c>
      <c r="E146" s="128" t="e">
        <f>H32*Árak!#REF!</f>
        <v>#REF!</v>
      </c>
      <c r="F146" s="128" t="e">
        <f>J32*Árak!#REF!</f>
        <v>#REF!</v>
      </c>
      <c r="G146" s="128" t="e">
        <f>L32*Árak!#REF!</f>
        <v>#REF!</v>
      </c>
      <c r="H146" s="128" t="e">
        <f>C70*Árak!#REF!</f>
        <v>#REF!</v>
      </c>
      <c r="I146" s="130"/>
      <c r="J146" s="128">
        <f>C91*Árak!B87</f>
        <v>0</v>
      </c>
      <c r="K146" s="130"/>
      <c r="L146" s="130"/>
      <c r="M146" s="130"/>
      <c r="N146" s="129"/>
      <c r="O146" s="130"/>
      <c r="P146" s="130"/>
      <c r="Q146" s="130"/>
      <c r="R146" s="130"/>
      <c r="S146" s="130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</row>
    <row r="147" spans="1:58" s="132" customFormat="1" ht="15" hidden="1">
      <c r="A147" s="122"/>
      <c r="B147" s="127" t="s">
        <v>130</v>
      </c>
      <c r="C147" s="128" t="e">
        <f>D35*Árak!#REF!</f>
        <v>#REF!</v>
      </c>
      <c r="D147" s="128" t="e">
        <f>F35*Árak!#REF!</f>
        <v>#REF!</v>
      </c>
      <c r="E147" s="128" t="e">
        <f>H35*Árak!#REF!</f>
        <v>#REF!</v>
      </c>
      <c r="F147" s="128" t="e">
        <f>J35*Árak!#REF!</f>
        <v>#REF!</v>
      </c>
      <c r="G147" s="128" t="e">
        <f>L35*Árak!#REF!</f>
        <v>#REF!</v>
      </c>
      <c r="H147" s="128">
        <f>C71*Árak!B68</f>
        <v>0</v>
      </c>
      <c r="I147" s="130"/>
      <c r="J147" s="128">
        <f>C92*Árak!B88</f>
        <v>0</v>
      </c>
      <c r="K147" s="130"/>
      <c r="L147" s="130"/>
      <c r="M147" s="130"/>
      <c r="N147" s="129"/>
      <c r="O147" s="130"/>
      <c r="P147" s="130"/>
      <c r="Q147" s="130"/>
      <c r="R147" s="130"/>
      <c r="S147" s="130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</row>
    <row r="148" spans="1:58" s="132" customFormat="1" ht="15" hidden="1">
      <c r="A148" s="122"/>
      <c r="B148" s="127" t="s">
        <v>131</v>
      </c>
      <c r="C148" s="128">
        <f>D37*Árak!C33</f>
        <v>0</v>
      </c>
      <c r="D148" s="128">
        <f>F37*Árak!D33</f>
        <v>0</v>
      </c>
      <c r="E148" s="128">
        <f>H37*Árak!E33</f>
        <v>0</v>
      </c>
      <c r="F148" s="128">
        <f>J37*Árak!F33</f>
        <v>0</v>
      </c>
      <c r="G148" s="128">
        <f>L37*Árak!G33</f>
        <v>0</v>
      </c>
      <c r="H148" s="128">
        <f>C72*Árak!B69</f>
        <v>0</v>
      </c>
      <c r="I148" s="130"/>
      <c r="J148" s="128">
        <f>C93*Árak!B89</f>
        <v>0</v>
      </c>
      <c r="K148" s="130"/>
      <c r="L148" s="130"/>
      <c r="M148" s="130"/>
      <c r="N148" s="129"/>
      <c r="O148" s="130"/>
      <c r="P148" s="130"/>
      <c r="Q148" s="130"/>
      <c r="R148" s="130"/>
      <c r="S148" s="130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</row>
    <row r="149" spans="1:58" s="132" customFormat="1" ht="15" hidden="1">
      <c r="A149" s="122"/>
      <c r="B149" s="133" t="s">
        <v>135</v>
      </c>
      <c r="C149" s="128">
        <f>D38*Árak!C35</f>
        <v>0</v>
      </c>
      <c r="D149" s="128">
        <f>F38*Árak!D35</f>
        <v>0</v>
      </c>
      <c r="E149" s="128">
        <f>H38*Árak!E35</f>
        <v>0</v>
      </c>
      <c r="F149" s="128">
        <f>J38*Árak!F35</f>
        <v>0</v>
      </c>
      <c r="G149" s="128">
        <f>L38*Árak!G35</f>
        <v>0</v>
      </c>
      <c r="H149" s="128">
        <f>C73*Árak!B70</f>
        <v>0</v>
      </c>
      <c r="I149" s="130"/>
      <c r="J149" s="128">
        <f>C94*Árak!B90</f>
        <v>0</v>
      </c>
      <c r="K149" s="130"/>
      <c r="L149" s="130"/>
      <c r="M149" s="130"/>
      <c r="N149" s="129"/>
      <c r="O149" s="130"/>
      <c r="P149" s="130"/>
      <c r="Q149" s="130"/>
      <c r="R149" s="130"/>
      <c r="S149" s="130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</row>
    <row r="150" spans="1:58" s="132" customFormat="1" ht="15" hidden="1">
      <c r="A150" s="110"/>
      <c r="B150" s="133" t="s">
        <v>140</v>
      </c>
      <c r="C150" s="128">
        <f>D39*Árak!C36</f>
        <v>0</v>
      </c>
      <c r="D150" s="128">
        <f>F39*Árak!D36</f>
        <v>0</v>
      </c>
      <c r="E150" s="128">
        <f>H39*Árak!E36</f>
        <v>0</v>
      </c>
      <c r="F150" s="128">
        <f>J39*Árak!F36</f>
        <v>0</v>
      </c>
      <c r="G150" s="128">
        <f>L39*Árak!G36</f>
        <v>0</v>
      </c>
      <c r="H150" s="128">
        <f>C76*Árak!B71</f>
        <v>0</v>
      </c>
      <c r="I150" s="134"/>
      <c r="J150" s="128">
        <f>C95*Árak!B91</f>
        <v>0</v>
      </c>
      <c r="K150" s="134"/>
      <c r="L150" s="134"/>
      <c r="M150" s="134"/>
      <c r="N150" s="133"/>
      <c r="O150" s="134"/>
      <c r="P150" s="134"/>
      <c r="Q150" s="134"/>
      <c r="R150" s="134"/>
      <c r="S150" s="134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</row>
    <row r="151" spans="1:58" s="132" customFormat="1" ht="15" hidden="1">
      <c r="A151" s="110"/>
      <c r="B151" s="133" t="s">
        <v>143</v>
      </c>
      <c r="C151" s="128">
        <f>D40*Árak!C37</f>
        <v>0</v>
      </c>
      <c r="D151" s="128">
        <f>F40*Árak!D37</f>
        <v>0</v>
      </c>
      <c r="E151" s="128">
        <f>H40*Árak!E37</f>
        <v>0</v>
      </c>
      <c r="F151" s="128">
        <f>J40*Árak!F37</f>
        <v>0</v>
      </c>
      <c r="G151" s="128">
        <f>L40*Árak!G37</f>
        <v>0</v>
      </c>
      <c r="H151" s="128">
        <f>C77*Árak!B72</f>
        <v>0</v>
      </c>
      <c r="I151" s="134"/>
      <c r="J151" s="128">
        <f>C96*Árak!B92</f>
        <v>0</v>
      </c>
      <c r="K151" s="134"/>
      <c r="L151" s="134"/>
      <c r="M151" s="134"/>
      <c r="N151" s="133"/>
      <c r="O151" s="134"/>
      <c r="P151" s="134"/>
      <c r="Q151" s="134"/>
      <c r="R151" s="134"/>
      <c r="S151" s="134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</row>
    <row r="152" spans="1:58" s="132" customFormat="1" ht="15" hidden="1">
      <c r="A152" s="110"/>
      <c r="B152" s="133" t="s">
        <v>148</v>
      </c>
      <c r="C152" s="128">
        <f>D41*Árak!C38</f>
        <v>0</v>
      </c>
      <c r="D152" s="128">
        <f>F41*Árak!D38</f>
        <v>0</v>
      </c>
      <c r="E152" s="128">
        <f>H41*Árak!E38</f>
        <v>0</v>
      </c>
      <c r="F152" s="128">
        <f>J41*Árak!F38</f>
        <v>0</v>
      </c>
      <c r="G152" s="128">
        <f>L41*Árak!G38</f>
        <v>0</v>
      </c>
      <c r="H152" s="128">
        <f>C78*Árak!B73</f>
        <v>0</v>
      </c>
      <c r="I152" s="134"/>
      <c r="J152" s="128">
        <f>C97*Árak!B93</f>
        <v>0</v>
      </c>
      <c r="K152" s="134"/>
      <c r="L152" s="134"/>
      <c r="M152" s="134"/>
      <c r="N152" s="133"/>
      <c r="O152" s="134"/>
      <c r="P152" s="134"/>
      <c r="Q152" s="134"/>
      <c r="R152" s="134"/>
      <c r="S152" s="134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</row>
    <row r="153" spans="1:58" s="132" customFormat="1" ht="15" hidden="1">
      <c r="A153" s="110"/>
      <c r="B153" s="127" t="s">
        <v>153</v>
      </c>
      <c r="C153" s="128">
        <f>D42*Árak!C39</f>
        <v>0</v>
      </c>
      <c r="D153" s="128">
        <f>F42*Árak!D39</f>
        <v>0</v>
      </c>
      <c r="E153" s="128">
        <f>H42*Árak!E39</f>
        <v>0</v>
      </c>
      <c r="F153" s="128">
        <f>J42*Árak!F39</f>
        <v>0</v>
      </c>
      <c r="G153" s="128">
        <f>L42*Árak!G39</f>
        <v>0</v>
      </c>
      <c r="H153" s="128">
        <f>C79*Árak!B74</f>
        <v>0</v>
      </c>
      <c r="I153" s="134"/>
      <c r="J153" s="128">
        <f>C98*Árak!B94</f>
        <v>0</v>
      </c>
      <c r="K153" s="134"/>
      <c r="L153" s="134"/>
      <c r="M153" s="134"/>
      <c r="N153" s="133"/>
      <c r="O153" s="134"/>
      <c r="P153" s="134"/>
      <c r="Q153" s="134"/>
      <c r="R153" s="134"/>
      <c r="S153" s="134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</row>
    <row r="154" spans="1:58" s="136" customFormat="1" ht="15" hidden="1">
      <c r="A154" s="135"/>
      <c r="B154" s="127" t="s">
        <v>156</v>
      </c>
      <c r="C154" s="128">
        <f>D43*Árak!C42</f>
        <v>0</v>
      </c>
      <c r="D154" s="128">
        <f>F43*Árak!D42</f>
        <v>0</v>
      </c>
      <c r="E154" s="128">
        <f>H43*Árak!E42</f>
        <v>0</v>
      </c>
      <c r="F154" s="128">
        <f>J43*Árak!F42</f>
        <v>0</v>
      </c>
      <c r="G154" s="128">
        <f>L43*Árak!G42</f>
        <v>0</v>
      </c>
      <c r="H154" s="128">
        <f>C80*Árak!B75</f>
        <v>0</v>
      </c>
      <c r="I154" s="134"/>
      <c r="J154" s="128">
        <f>C99*Árak!B95</f>
        <v>0</v>
      </c>
      <c r="K154" s="134"/>
      <c r="L154" s="134"/>
      <c r="M154" s="134"/>
      <c r="N154" s="133"/>
      <c r="O154" s="134"/>
      <c r="P154" s="134"/>
      <c r="Q154" s="134"/>
      <c r="R154" s="134"/>
      <c r="S154" s="134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</row>
    <row r="155" spans="1:58" s="136" customFormat="1" ht="15" hidden="1">
      <c r="A155" s="135"/>
      <c r="B155" s="127" t="s">
        <v>158</v>
      </c>
      <c r="C155" s="128">
        <f>D44*Árak!C43</f>
        <v>0</v>
      </c>
      <c r="D155" s="128">
        <f>F44*Árak!D43</f>
        <v>0</v>
      </c>
      <c r="E155" s="128">
        <f>H44*Árak!E43</f>
        <v>0</v>
      </c>
      <c r="F155" s="128">
        <f>J44*Árak!F43</f>
        <v>0</v>
      </c>
      <c r="G155" s="128">
        <f>L44*Árak!G43</f>
        <v>0</v>
      </c>
      <c r="H155" s="128">
        <f>C81*Árak!B76</f>
        <v>0</v>
      </c>
      <c r="I155" s="134"/>
      <c r="J155" s="128">
        <f>C100*Árak!B96</f>
        <v>0</v>
      </c>
      <c r="K155" s="134"/>
      <c r="L155" s="134"/>
      <c r="M155" s="134"/>
      <c r="N155" s="133"/>
      <c r="O155" s="134"/>
      <c r="P155" s="134"/>
      <c r="Q155" s="134"/>
      <c r="R155" s="134"/>
      <c r="S155" s="134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</row>
    <row r="156" spans="1:58" s="136" customFormat="1" ht="15" hidden="1">
      <c r="A156" s="135"/>
      <c r="B156" s="127" t="s">
        <v>159</v>
      </c>
      <c r="C156" s="128">
        <f>D45*Árak!C44</f>
        <v>0</v>
      </c>
      <c r="D156" s="128">
        <f>F45*Árak!D44</f>
        <v>0</v>
      </c>
      <c r="E156" s="128">
        <f>H45*Árak!E44</f>
        <v>0</v>
      </c>
      <c r="F156" s="128">
        <f>J45*Árak!F44</f>
        <v>0</v>
      </c>
      <c r="G156" s="128">
        <f>L45*Árak!G44</f>
        <v>0</v>
      </c>
      <c r="H156" s="128">
        <f>C82*Árak!B77</f>
        <v>0</v>
      </c>
      <c r="I156" s="134"/>
      <c r="J156" s="128">
        <f>C101*Árak!B97</f>
        <v>0</v>
      </c>
      <c r="K156" s="134"/>
      <c r="L156" s="134"/>
      <c r="M156" s="134"/>
      <c r="N156" s="133"/>
      <c r="O156" s="134"/>
      <c r="P156" s="134"/>
      <c r="Q156" s="134"/>
      <c r="R156" s="134"/>
      <c r="S156" s="134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</row>
    <row r="157" spans="1:58" s="136" customFormat="1" ht="15" hidden="1">
      <c r="A157" s="135"/>
      <c r="B157" s="127" t="s">
        <v>160</v>
      </c>
      <c r="C157" s="128">
        <f>D46*Árak!C45</f>
        <v>0</v>
      </c>
      <c r="D157" s="128">
        <f>F46*Árak!D45</f>
        <v>0</v>
      </c>
      <c r="E157" s="128">
        <f>H46*Árak!E45</f>
        <v>0</v>
      </c>
      <c r="F157" s="128">
        <f>J46*Árak!F45</f>
        <v>0</v>
      </c>
      <c r="G157" s="128">
        <f>L46*Árak!G45</f>
        <v>0</v>
      </c>
      <c r="H157" s="128">
        <f>C83*Árak!B78</f>
        <v>0</v>
      </c>
      <c r="I157" s="134"/>
      <c r="J157" s="128">
        <f>C102*Árak!B98</f>
        <v>0</v>
      </c>
      <c r="K157" s="134"/>
      <c r="L157" s="134"/>
      <c r="M157" s="134"/>
      <c r="N157" s="133"/>
      <c r="O157" s="134"/>
      <c r="P157" s="134"/>
      <c r="Q157" s="134"/>
      <c r="R157" s="134"/>
      <c r="S157" s="134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</row>
    <row r="158" spans="1:58" s="136" customFormat="1" ht="15" hidden="1">
      <c r="A158" s="135"/>
      <c r="B158" s="127" t="s">
        <v>161</v>
      </c>
      <c r="C158" s="128" t="e">
        <f>#REF!*Árak!#REF!</f>
        <v>#REF!</v>
      </c>
      <c r="D158" s="128" t="e">
        <f>#REF!*Árak!#REF!</f>
        <v>#REF!</v>
      </c>
      <c r="E158" s="128" t="e">
        <f>#REF!*Árak!#REF!</f>
        <v>#REF!</v>
      </c>
      <c r="F158" s="128" t="e">
        <f>#REF!*Árak!#REF!</f>
        <v>#REF!</v>
      </c>
      <c r="G158" s="128" t="e">
        <f>#REF!*Árak!#REF!</f>
        <v>#REF!</v>
      </c>
      <c r="H158" s="128">
        <f>C84*Árak!B79</f>
        <v>0</v>
      </c>
      <c r="I158" s="134"/>
      <c r="J158" s="128">
        <f>C103*Árak!B99</f>
        <v>0</v>
      </c>
      <c r="K158" s="134"/>
      <c r="L158" s="134"/>
      <c r="M158" s="134"/>
      <c r="N158" s="133"/>
      <c r="O158" s="134"/>
      <c r="P158" s="134"/>
      <c r="Q158" s="134"/>
      <c r="R158" s="134"/>
      <c r="S158" s="134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</row>
    <row r="159" spans="1:58" s="136" customFormat="1" ht="15" hidden="1">
      <c r="A159" s="135"/>
      <c r="B159" s="133" t="s">
        <v>162</v>
      </c>
      <c r="C159" s="128">
        <f>D52*Árak!C49</f>
        <v>0</v>
      </c>
      <c r="D159" s="128">
        <f>F52*Árak!D49</f>
        <v>0</v>
      </c>
      <c r="E159" s="128">
        <f>H52*Árak!E49</f>
        <v>0</v>
      </c>
      <c r="F159" s="128">
        <f>J52*Árak!F49</f>
        <v>0</v>
      </c>
      <c r="G159" s="128">
        <f>L52*Árak!G49</f>
        <v>0</v>
      </c>
      <c r="H159" s="128">
        <f>C85*Árak!B80</f>
        <v>0</v>
      </c>
      <c r="I159" s="134"/>
      <c r="J159" s="128">
        <f>C104*Árak!B100</f>
        <v>0</v>
      </c>
      <c r="K159" s="134"/>
      <c r="L159" s="134"/>
      <c r="M159" s="134"/>
      <c r="N159" s="133"/>
      <c r="O159" s="134"/>
      <c r="P159" s="134"/>
      <c r="Q159" s="134"/>
      <c r="R159" s="134"/>
      <c r="S159" s="134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</row>
    <row r="160" spans="1:58" s="136" customFormat="1" ht="15" hidden="1">
      <c r="A160" s="135"/>
      <c r="B160" s="133" t="s">
        <v>165</v>
      </c>
      <c r="C160" s="128">
        <f>D53*Árak!C51</f>
        <v>0</v>
      </c>
      <c r="D160" s="128">
        <f>F53*Árak!D51</f>
        <v>0</v>
      </c>
      <c r="E160" s="128">
        <f>H53*Árak!E51</f>
        <v>0</v>
      </c>
      <c r="F160" s="128">
        <f>J53*Árak!F51</f>
        <v>0</v>
      </c>
      <c r="G160" s="128">
        <f>L53*Árak!G51</f>
        <v>0</v>
      </c>
      <c r="H160" s="128">
        <f>C86*Árak!B81</f>
        <v>0</v>
      </c>
      <c r="I160" s="134"/>
      <c r="J160" s="128">
        <f>C105*Árak!B101</f>
        <v>0</v>
      </c>
      <c r="K160" s="134"/>
      <c r="L160" s="134"/>
      <c r="M160" s="134"/>
      <c r="N160" s="133"/>
      <c r="O160" s="134"/>
      <c r="P160" s="134"/>
      <c r="Q160" s="134"/>
      <c r="R160" s="134"/>
      <c r="S160" s="134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</row>
    <row r="161" spans="1:58" s="136" customFormat="1" ht="15" hidden="1">
      <c r="A161" s="137"/>
      <c r="B161" s="133" t="s">
        <v>168</v>
      </c>
      <c r="C161" s="128">
        <f>D54*Árak!C52</f>
        <v>0</v>
      </c>
      <c r="D161" s="128">
        <f>F54*Árak!D52</f>
        <v>0</v>
      </c>
      <c r="E161" s="128">
        <f>H54*Árak!E52</f>
        <v>0</v>
      </c>
      <c r="F161" s="128">
        <f>J54*Árak!F52</f>
        <v>0</v>
      </c>
      <c r="G161" s="128">
        <f>L54*Árak!G52</f>
        <v>0</v>
      </c>
      <c r="H161" s="128">
        <f>C87*Árak!B82</f>
        <v>0</v>
      </c>
      <c r="I161" s="134"/>
      <c r="J161" s="128">
        <f>C106*Árak!B102</f>
        <v>0</v>
      </c>
      <c r="K161" s="134"/>
      <c r="L161" s="134"/>
      <c r="M161" s="134"/>
      <c r="N161" s="133"/>
      <c r="O161" s="134"/>
      <c r="P161" s="134"/>
      <c r="Q161" s="134"/>
      <c r="R161" s="134"/>
      <c r="S161" s="134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</row>
    <row r="162" spans="1:58" s="136" customFormat="1" ht="15" hidden="1">
      <c r="A162" s="137"/>
      <c r="B162" s="133" t="s">
        <v>170</v>
      </c>
      <c r="C162" s="128">
        <f>D55*Árak!C53</f>
        <v>0</v>
      </c>
      <c r="D162" s="128">
        <f>F55*Árak!D53</f>
        <v>0</v>
      </c>
      <c r="E162" s="128">
        <f>H55*Árak!E53</f>
        <v>0</v>
      </c>
      <c r="F162" s="128">
        <f>J55*Árak!F53</f>
        <v>0</v>
      </c>
      <c r="G162" s="128">
        <f>L55*Árak!G53</f>
        <v>0</v>
      </c>
      <c r="H162" s="128">
        <f>C88*Árak!B83</f>
        <v>0</v>
      </c>
      <c r="I162" s="134"/>
      <c r="J162" s="128">
        <f>C107*Árak!B103</f>
        <v>0</v>
      </c>
      <c r="K162" s="134"/>
      <c r="L162" s="134"/>
      <c r="M162" s="134"/>
      <c r="N162" s="133"/>
      <c r="O162" s="134"/>
      <c r="P162" s="134"/>
      <c r="Q162" s="134"/>
      <c r="R162" s="134"/>
      <c r="S162" s="134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</row>
    <row r="163" spans="1:58" s="136" customFormat="1" ht="15" hidden="1">
      <c r="A163" s="137"/>
      <c r="B163" s="127" t="s">
        <v>172</v>
      </c>
      <c r="C163" s="128" t="e">
        <f>#REF!*Árak!C54</f>
        <v>#REF!</v>
      </c>
      <c r="D163" s="128" t="e">
        <f>#REF!*Árak!D54</f>
        <v>#REF!</v>
      </c>
      <c r="E163" s="128" t="e">
        <f>#REF!*Árak!E54</f>
        <v>#REF!</v>
      </c>
      <c r="F163" s="128" t="e">
        <f>#REF!*Árak!F54</f>
        <v>#REF!</v>
      </c>
      <c r="G163" s="128" t="e">
        <f>#REF!*Árak!G54</f>
        <v>#REF!</v>
      </c>
      <c r="H163" s="128">
        <f>C89*Árak!B84</f>
        <v>0</v>
      </c>
      <c r="I163" s="134"/>
      <c r="J163" s="128">
        <f>C108*Árak!B104</f>
        <v>0</v>
      </c>
      <c r="K163" s="134"/>
      <c r="L163" s="134"/>
      <c r="M163" s="134"/>
      <c r="N163" s="133"/>
      <c r="O163" s="134"/>
      <c r="P163" s="134"/>
      <c r="Q163" s="134"/>
      <c r="R163" s="134"/>
      <c r="S163" s="134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</row>
    <row r="164" spans="1:58" s="136" customFormat="1" ht="15" hidden="1">
      <c r="A164" s="137"/>
      <c r="B164" s="127" t="s">
        <v>173</v>
      </c>
      <c r="C164" s="128" t="e">
        <f>D57*Árak!#REF!</f>
        <v>#REF!</v>
      </c>
      <c r="D164" s="128" t="e">
        <f>F57*Árak!#REF!</f>
        <v>#REF!</v>
      </c>
      <c r="E164" s="128" t="e">
        <f>H57*Árak!#REF!</f>
        <v>#REF!</v>
      </c>
      <c r="F164" s="128" t="e">
        <f>J57*Árak!#REF!</f>
        <v>#REF!</v>
      </c>
      <c r="G164" s="128" t="e">
        <f>L57*Árak!#REF!</f>
        <v>#REF!</v>
      </c>
      <c r="H164" s="128">
        <f>C90*Árak!B85</f>
        <v>0</v>
      </c>
      <c r="I164" s="134"/>
      <c r="J164" s="128">
        <f>C109*Árak!B105</f>
        <v>0</v>
      </c>
      <c r="K164" s="134"/>
      <c r="L164" s="134"/>
      <c r="M164" s="134"/>
      <c r="N164" s="133"/>
      <c r="O164" s="134"/>
      <c r="P164" s="134"/>
      <c r="Q164" s="134"/>
      <c r="R164" s="134"/>
      <c r="S164" s="134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</row>
    <row r="165" spans="1:58" s="136" customFormat="1" ht="15" hidden="1">
      <c r="A165" s="137"/>
      <c r="B165" s="133" t="s">
        <v>175</v>
      </c>
      <c r="C165" s="128">
        <f>D58*Árak!C56</f>
        <v>0</v>
      </c>
      <c r="D165" s="128">
        <f>F58*Árak!D56</f>
        <v>0</v>
      </c>
      <c r="E165" s="128">
        <f>H58*Árak!E56</f>
        <v>0</v>
      </c>
      <c r="F165" s="128">
        <f>J58*Árak!F56</f>
        <v>0</v>
      </c>
      <c r="G165" s="128">
        <f>L58*Árak!G56</f>
        <v>0</v>
      </c>
      <c r="H165" s="128">
        <f>C91*Árak!B86</f>
        <v>0</v>
      </c>
      <c r="I165" s="134"/>
      <c r="J165" s="128">
        <f>C110*Árak!B106</f>
        <v>0</v>
      </c>
      <c r="K165" s="134"/>
      <c r="L165" s="134"/>
      <c r="M165" s="134"/>
      <c r="N165" s="133"/>
      <c r="O165" s="134"/>
      <c r="P165" s="134"/>
      <c r="Q165" s="134"/>
      <c r="R165" s="134"/>
      <c r="S165" s="134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</row>
    <row r="166" spans="1:58" s="136" customFormat="1" ht="15" hidden="1">
      <c r="A166" s="137"/>
      <c r="B166" s="133" t="s">
        <v>178</v>
      </c>
      <c r="C166" s="128">
        <f>D59*Árak!C57</f>
        <v>0</v>
      </c>
      <c r="D166" s="128">
        <f>F59*Árak!D57</f>
        <v>0</v>
      </c>
      <c r="E166" s="128">
        <f>H59*Árak!E57</f>
        <v>0</v>
      </c>
      <c r="F166" s="128">
        <f>J59*Árak!F57</f>
        <v>0</v>
      </c>
      <c r="G166" s="128">
        <f>L59*Árak!G57</f>
        <v>0</v>
      </c>
      <c r="H166" s="128">
        <f>C92*Árak!B87</f>
        <v>0</v>
      </c>
      <c r="I166" s="134"/>
      <c r="J166" s="128">
        <f>C111*Árak!B107</f>
        <v>0</v>
      </c>
      <c r="K166" s="134"/>
      <c r="L166" s="134"/>
      <c r="M166" s="134"/>
      <c r="N166" s="133"/>
      <c r="O166" s="134"/>
      <c r="P166" s="134"/>
      <c r="Q166" s="134"/>
      <c r="R166" s="134"/>
      <c r="S166" s="134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</row>
    <row r="167" spans="1:58" s="136" customFormat="1" ht="15" hidden="1">
      <c r="A167" s="137"/>
      <c r="B167" s="127" t="s">
        <v>181</v>
      </c>
      <c r="C167" s="128">
        <f>D60*Árak!C58</f>
        <v>0</v>
      </c>
      <c r="D167" s="128">
        <f>F60*Árak!D58</f>
        <v>0</v>
      </c>
      <c r="E167" s="128">
        <f>H60*Árak!E58</f>
        <v>0</v>
      </c>
      <c r="F167" s="128">
        <f>J60*Árak!F58</f>
        <v>0</v>
      </c>
      <c r="G167" s="128">
        <f>L60*Árak!G58</f>
        <v>0</v>
      </c>
      <c r="H167" s="128">
        <f>C93*Árak!B88</f>
        <v>0</v>
      </c>
      <c r="I167" s="134"/>
      <c r="J167" s="128">
        <f>C112*Árak!B108</f>
        <v>0</v>
      </c>
      <c r="K167" s="134"/>
      <c r="L167" s="134"/>
      <c r="M167" s="134"/>
      <c r="N167" s="133"/>
      <c r="O167" s="134"/>
      <c r="P167" s="134"/>
      <c r="Q167" s="134"/>
      <c r="R167" s="134"/>
      <c r="S167" s="134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</row>
    <row r="168" spans="1:58" s="136" customFormat="1" ht="15" hidden="1">
      <c r="A168" s="137"/>
      <c r="B168" s="127" t="s">
        <v>182</v>
      </c>
      <c r="C168" s="128" t="e">
        <f>D61*Árak!#REF!</f>
        <v>#REF!</v>
      </c>
      <c r="D168" s="128" t="e">
        <f>F61*Árak!#REF!</f>
        <v>#REF!</v>
      </c>
      <c r="E168" s="128" t="e">
        <f>H61*Árak!#REF!</f>
        <v>#REF!</v>
      </c>
      <c r="F168" s="128" t="e">
        <f>J61*Árak!#REF!</f>
        <v>#REF!</v>
      </c>
      <c r="G168" s="128" t="e">
        <f>L61*Árak!#REF!</f>
        <v>#REF!</v>
      </c>
      <c r="H168" s="128">
        <f>C94*Árak!B89</f>
        <v>0</v>
      </c>
      <c r="I168" s="134"/>
      <c r="J168" s="128">
        <f>C113*Árak!B109</f>
        <v>0</v>
      </c>
      <c r="K168" s="134"/>
      <c r="L168" s="134"/>
      <c r="M168" s="134"/>
      <c r="N168" s="133"/>
      <c r="O168" s="134"/>
      <c r="P168" s="134"/>
      <c r="Q168" s="134"/>
      <c r="R168" s="134"/>
      <c r="S168" s="134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</row>
    <row r="169" spans="1:58" s="136" customFormat="1" ht="15" hidden="1">
      <c r="A169" s="137"/>
      <c r="B169" s="127" t="s">
        <v>186</v>
      </c>
      <c r="C169" s="128">
        <f>D62*Árak!C59</f>
        <v>0</v>
      </c>
      <c r="D169" s="128">
        <f>F62*Árak!D59</f>
        <v>0</v>
      </c>
      <c r="E169" s="128">
        <f>H62*Árak!E59</f>
        <v>0</v>
      </c>
      <c r="F169" s="128">
        <f>J62*Árak!F59</f>
        <v>0</v>
      </c>
      <c r="G169" s="128">
        <f>L62*Árak!G59</f>
        <v>0</v>
      </c>
      <c r="H169" s="128">
        <f>C95*Árak!B90</f>
        <v>0</v>
      </c>
      <c r="I169" s="134"/>
      <c r="J169" s="128">
        <f>C114*Árak!B110</f>
        <v>0</v>
      </c>
      <c r="K169" s="134"/>
      <c r="L169" s="134"/>
      <c r="M169" s="134"/>
      <c r="N169" s="133"/>
      <c r="O169" s="134"/>
      <c r="P169" s="134"/>
      <c r="Q169" s="134"/>
      <c r="R169" s="134"/>
      <c r="S169" s="134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</row>
    <row r="170" spans="1:58" s="136" customFormat="1" ht="15" hidden="1">
      <c r="A170" s="137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37"/>
      <c r="O170" s="109"/>
      <c r="P170" s="109"/>
      <c r="Q170" s="138"/>
      <c r="R170" s="138"/>
      <c r="S170" s="138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</row>
    <row r="171" spans="1:58" s="136" customFormat="1" ht="15" hidden="1">
      <c r="A171" s="137"/>
      <c r="B171" s="109"/>
      <c r="C171" s="109" t="e">
        <f aca="true" t="shared" si="0" ref="C171:J171">SUM(C117:C169)</f>
        <v>#REF!</v>
      </c>
      <c r="D171" s="109" t="e">
        <f t="shared" si="0"/>
        <v>#REF!</v>
      </c>
      <c r="E171" s="109" t="e">
        <f t="shared" si="0"/>
        <v>#REF!</v>
      </c>
      <c r="F171" s="109" t="e">
        <f t="shared" si="0"/>
        <v>#REF!</v>
      </c>
      <c r="G171" s="109" t="e">
        <f t="shared" si="0"/>
        <v>#REF!</v>
      </c>
      <c r="H171" s="109" t="e">
        <f t="shared" si="0"/>
        <v>#REF!</v>
      </c>
      <c r="I171" s="109">
        <f t="shared" si="0"/>
        <v>0</v>
      </c>
      <c r="J171" s="109" t="e">
        <f t="shared" si="0"/>
        <v>#REF!</v>
      </c>
      <c r="K171" s="109"/>
      <c r="L171" s="109"/>
      <c r="M171" s="109"/>
      <c r="N171" s="137"/>
      <c r="O171" s="109"/>
      <c r="P171" s="109"/>
      <c r="Q171" s="138"/>
      <c r="R171" s="138"/>
      <c r="S171" s="138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</row>
    <row r="172" spans="1:58" s="136" customFormat="1" ht="15" hidden="1">
      <c r="A172" s="137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37"/>
      <c r="O172" s="109"/>
      <c r="P172" s="109"/>
      <c r="Q172" s="138"/>
      <c r="R172" s="138"/>
      <c r="S172" s="138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</row>
    <row r="173" spans="1:58" s="136" customFormat="1" ht="15" hidden="1">
      <c r="A173" s="137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37"/>
      <c r="O173" s="109"/>
      <c r="P173" s="109"/>
      <c r="Q173" s="138"/>
      <c r="R173" s="138"/>
      <c r="S173" s="138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</row>
    <row r="174" spans="1:58" s="136" customFormat="1" ht="15" hidden="1">
      <c r="A174" s="137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37"/>
      <c r="O174" s="109"/>
      <c r="P174" s="109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</row>
    <row r="175" spans="1:58" s="136" customFormat="1" ht="15" hidden="1">
      <c r="A175" s="137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37"/>
      <c r="O175" s="109"/>
      <c r="P175" s="109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</row>
    <row r="176" spans="1:58" s="136" customFormat="1" ht="15" hidden="1">
      <c r="A176" s="137"/>
      <c r="B176" s="109"/>
      <c r="C176" s="109"/>
      <c r="D176" s="109"/>
      <c r="E176" s="109"/>
      <c r="F176" s="109"/>
      <c r="G176" s="109" t="e">
        <f>SUM(C171:J171)</f>
        <v>#REF!</v>
      </c>
      <c r="H176" s="109"/>
      <c r="I176" s="109"/>
      <c r="J176" s="109"/>
      <c r="K176" s="109"/>
      <c r="L176" s="109"/>
      <c r="M176" s="109"/>
      <c r="N176" s="137"/>
      <c r="O176" s="109"/>
      <c r="P176" s="109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</row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</sheetData>
  <sheetProtection selectLockedCells="1" selectUnlockedCells="1"/>
  <mergeCells count="83">
    <mergeCell ref="B82:C82"/>
    <mergeCell ref="D82:M82"/>
    <mergeCell ref="B67:C67"/>
    <mergeCell ref="B68:C68"/>
    <mergeCell ref="B69:C69"/>
    <mergeCell ref="B70:C70"/>
    <mergeCell ref="D77:M77"/>
    <mergeCell ref="D78:M78"/>
    <mergeCell ref="B71:C71"/>
    <mergeCell ref="D80:M80"/>
    <mergeCell ref="A1:Q1"/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B4:C4"/>
    <mergeCell ref="B5:C5"/>
    <mergeCell ref="B6:C6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1:C21"/>
    <mergeCell ref="B23:C23"/>
    <mergeCell ref="B25:C25"/>
    <mergeCell ref="B35:C35"/>
    <mergeCell ref="B36:C36"/>
    <mergeCell ref="B26:C26"/>
    <mergeCell ref="B27:C27"/>
    <mergeCell ref="B32:C32"/>
    <mergeCell ref="B34:C34"/>
    <mergeCell ref="B33:C33"/>
    <mergeCell ref="B42:C42"/>
    <mergeCell ref="B43:C43"/>
    <mergeCell ref="B44:C44"/>
    <mergeCell ref="B45:C45"/>
    <mergeCell ref="B46:C46"/>
    <mergeCell ref="B37:C37"/>
    <mergeCell ref="B38:C38"/>
    <mergeCell ref="B41:C41"/>
    <mergeCell ref="B48:C48"/>
    <mergeCell ref="B51:C51"/>
    <mergeCell ref="B52:C52"/>
    <mergeCell ref="B54:C54"/>
    <mergeCell ref="B49:C49"/>
    <mergeCell ref="B50:C50"/>
    <mergeCell ref="B55:C55"/>
    <mergeCell ref="B57:C57"/>
    <mergeCell ref="B59:C59"/>
    <mergeCell ref="B60:C60"/>
    <mergeCell ref="B56:C56"/>
    <mergeCell ref="B58:C58"/>
    <mergeCell ref="B81:C81"/>
    <mergeCell ref="B61:C61"/>
    <mergeCell ref="B63:C63"/>
    <mergeCell ref="B62:C62"/>
    <mergeCell ref="B64:C64"/>
    <mergeCell ref="B65:C65"/>
    <mergeCell ref="B66:C66"/>
    <mergeCell ref="B72:C72"/>
    <mergeCell ref="B80:C80"/>
    <mergeCell ref="D81:M81"/>
    <mergeCell ref="B74:C74"/>
    <mergeCell ref="B75:C75"/>
    <mergeCell ref="B84:C84"/>
    <mergeCell ref="E84:K84"/>
    <mergeCell ref="B73:C73"/>
    <mergeCell ref="A77:C77"/>
    <mergeCell ref="A78:C78"/>
    <mergeCell ref="A79:C79"/>
    <mergeCell ref="D79:M79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SheetLayoutView="100" zoomScalePageLayoutView="0" workbookViewId="0" topLeftCell="A46">
      <selection activeCell="V22" sqref="U22:V22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9.140625" style="0" customWidth="1"/>
    <col min="4" max="4" width="10.00390625" style="0" customWidth="1"/>
    <col min="5" max="5" width="9.140625" style="0" customWidth="1"/>
    <col min="6" max="6" width="11.28125" style="0" customWidth="1"/>
    <col min="7" max="7" width="9.140625" style="0" customWidth="1"/>
    <col min="8" max="8" width="9.28125" style="0" customWidth="1"/>
    <col min="9" max="9" width="9.8515625" style="0" customWidth="1"/>
    <col min="10" max="10" width="5.7109375" style="0" customWidth="1"/>
    <col min="11" max="13" width="9.140625" style="139" hidden="1" customWidth="1"/>
    <col min="14" max="14" width="9.28125" style="139" hidden="1" customWidth="1"/>
    <col min="15" max="19" width="9.140625" style="139" hidden="1" customWidth="1"/>
    <col min="20" max="16384" width="9.140625" style="139" customWidth="1"/>
  </cols>
  <sheetData>
    <row r="1" spans="1:10" ht="25.5" customHeight="1" thickBot="1">
      <c r="A1" s="410" t="str">
        <f>+Étlap!A2</f>
        <v>34. hét</v>
      </c>
      <c r="B1" s="410"/>
      <c r="C1" s="140" t="s">
        <v>192</v>
      </c>
      <c r="D1" s="140" t="s">
        <v>193</v>
      </c>
      <c r="E1" s="140" t="s">
        <v>194</v>
      </c>
      <c r="F1" s="140" t="s">
        <v>195</v>
      </c>
      <c r="G1" s="140" t="s">
        <v>196</v>
      </c>
      <c r="H1" s="140" t="s">
        <v>197</v>
      </c>
      <c r="I1" s="140" t="s">
        <v>198</v>
      </c>
      <c r="J1" s="141"/>
    </row>
    <row r="2" spans="1:19" ht="12" customHeight="1">
      <c r="A2" s="142" t="s">
        <v>0</v>
      </c>
      <c r="B2" s="145"/>
      <c r="C2" s="143">
        <v>160</v>
      </c>
      <c r="D2" s="143">
        <v>160</v>
      </c>
      <c r="E2" s="143">
        <v>160</v>
      </c>
      <c r="F2" s="143">
        <v>160</v>
      </c>
      <c r="G2" s="144">
        <v>160</v>
      </c>
      <c r="H2" s="145"/>
      <c r="I2" s="146"/>
      <c r="J2" s="147" t="str">
        <f>A2</f>
        <v>RE1</v>
      </c>
      <c r="M2" s="139">
        <f>C2*Megrendelőlap!D3</f>
        <v>0</v>
      </c>
      <c r="N2" s="139">
        <f>D2*Megrendelőlap!F3</f>
        <v>0</v>
      </c>
      <c r="O2" s="139">
        <f>E2*Megrendelőlap!H3</f>
        <v>0</v>
      </c>
      <c r="P2" s="139">
        <f>F2*Megrendelőlap!J3</f>
        <v>0</v>
      </c>
      <c r="Q2" s="139">
        <f>G2*Megrendelőlap!L3</f>
        <v>0</v>
      </c>
      <c r="R2" s="139">
        <f>H2*Megrendelőlap!N3</f>
        <v>0</v>
      </c>
      <c r="S2" s="139">
        <f>I2*Megrendelőlap!P3</f>
        <v>0</v>
      </c>
    </row>
    <row r="3" spans="1:19" ht="12" customHeight="1" thickBot="1">
      <c r="A3" s="148" t="s">
        <v>6</v>
      </c>
      <c r="B3" s="150"/>
      <c r="C3" s="149">
        <v>185</v>
      </c>
      <c r="D3" s="149">
        <v>205</v>
      </c>
      <c r="E3" s="149">
        <v>215</v>
      </c>
      <c r="F3" s="149">
        <v>190</v>
      </c>
      <c r="G3" s="149">
        <v>210</v>
      </c>
      <c r="H3" s="150"/>
      <c r="I3" s="151"/>
      <c r="J3" s="152" t="str">
        <f>A3</f>
        <v>RE2</v>
      </c>
      <c r="M3" s="139">
        <f>C3*Megrendelőlap!D4</f>
        <v>0</v>
      </c>
      <c r="N3" s="139">
        <f>D3*Megrendelőlap!F4</f>
        <v>0</v>
      </c>
      <c r="O3" s="139">
        <f>E3*Megrendelőlap!H4</f>
        <v>0</v>
      </c>
      <c r="P3" s="139">
        <f>F3*Megrendelőlap!J4</f>
        <v>0</v>
      </c>
      <c r="Q3" s="139">
        <f>G3*Megrendelőlap!L4</f>
        <v>0</v>
      </c>
      <c r="R3" s="139">
        <f>H3*Megrendelőlap!N4</f>
        <v>0</v>
      </c>
      <c r="S3" s="139">
        <f>I3*Megrendelőlap!P4</f>
        <v>0</v>
      </c>
    </row>
    <row r="4" spans="1:19" ht="12" customHeight="1">
      <c r="A4" s="142" t="s">
        <v>11</v>
      </c>
      <c r="B4" s="150"/>
      <c r="C4" s="149">
        <v>650</v>
      </c>
      <c r="D4" s="149">
        <v>610</v>
      </c>
      <c r="E4" s="149">
        <v>605</v>
      </c>
      <c r="F4" s="149">
        <v>685</v>
      </c>
      <c r="G4" s="149">
        <v>650</v>
      </c>
      <c r="H4" s="150"/>
      <c r="I4" s="151"/>
      <c r="J4" s="147" t="str">
        <f aca="true" t="shared" si="0" ref="J4:J67">A4</f>
        <v>A1</v>
      </c>
      <c r="M4" s="139">
        <f>C4*Megrendelőlap!D5</f>
        <v>0</v>
      </c>
      <c r="N4" s="139">
        <f>D4*Megrendelőlap!F5</f>
        <v>0</v>
      </c>
      <c r="O4" s="139">
        <f>E4*Megrendelőlap!H5</f>
        <v>0</v>
      </c>
      <c r="P4" s="139">
        <f>F4*Megrendelőlap!J5</f>
        <v>0</v>
      </c>
      <c r="Q4" s="139">
        <f>G4*Megrendelőlap!L5</f>
        <v>0</v>
      </c>
      <c r="R4" s="139">
        <f>H4*Megrendelőlap!N5</f>
        <v>0</v>
      </c>
      <c r="S4" s="139">
        <f>I4*Megrendelőlap!P5</f>
        <v>0</v>
      </c>
    </row>
    <row r="5" spans="1:19" ht="12" customHeight="1" thickBot="1">
      <c r="A5" s="148" t="s">
        <v>18</v>
      </c>
      <c r="B5" s="150"/>
      <c r="C5" s="149">
        <v>705</v>
      </c>
      <c r="D5" s="149">
        <v>715</v>
      </c>
      <c r="E5" s="149">
        <v>720</v>
      </c>
      <c r="F5" s="149">
        <v>650</v>
      </c>
      <c r="G5" s="149">
        <v>695</v>
      </c>
      <c r="H5" s="150"/>
      <c r="I5" s="151"/>
      <c r="J5" s="152" t="str">
        <f t="shared" si="0"/>
        <v>A2</v>
      </c>
      <c r="K5" s="153"/>
      <c r="M5" s="139">
        <f>C5*Megrendelőlap!D6</f>
        <v>0</v>
      </c>
      <c r="N5" s="139">
        <f>D5*Megrendelőlap!F6</f>
        <v>0</v>
      </c>
      <c r="O5" s="139">
        <f>E5*Megrendelőlap!H6</f>
        <v>0</v>
      </c>
      <c r="P5" s="139">
        <f>F5*Megrendelőlap!J6</f>
        <v>0</v>
      </c>
      <c r="Q5" s="139">
        <f>G5*Megrendelőlap!L6</f>
        <v>0</v>
      </c>
      <c r="R5" s="139">
        <f>H5*Megrendelőlap!N6</f>
        <v>0</v>
      </c>
      <c r="S5" s="139">
        <f>I5*Megrendelőlap!P6</f>
        <v>0</v>
      </c>
    </row>
    <row r="6" spans="1:19" ht="12" customHeight="1">
      <c r="A6" s="148" t="s">
        <v>23</v>
      </c>
      <c r="B6" s="150"/>
      <c r="C6" s="149">
        <v>695</v>
      </c>
      <c r="D6" s="149">
        <v>705</v>
      </c>
      <c r="E6" s="149">
        <v>665</v>
      </c>
      <c r="F6" s="149">
        <v>670</v>
      </c>
      <c r="G6" s="149">
        <v>715</v>
      </c>
      <c r="H6" s="150"/>
      <c r="I6" s="151"/>
      <c r="J6" s="147" t="str">
        <f t="shared" si="0"/>
        <v>A3</v>
      </c>
      <c r="M6" s="139">
        <f>C6*Megrendelőlap!D7</f>
        <v>0</v>
      </c>
      <c r="N6" s="139">
        <f>D6*Megrendelőlap!F7</f>
        <v>0</v>
      </c>
      <c r="O6" s="139">
        <f>E6*Megrendelőlap!H7</f>
        <v>0</v>
      </c>
      <c r="P6" s="139">
        <f>F6*Megrendelőlap!J7</f>
        <v>0</v>
      </c>
      <c r="Q6" s="139">
        <f>G6*Megrendelőlap!L7</f>
        <v>0</v>
      </c>
      <c r="R6" s="139">
        <f>H6*Megrendelőlap!N7</f>
        <v>0</v>
      </c>
      <c r="S6" s="139">
        <f>I6*Megrendelőlap!P7</f>
        <v>0</v>
      </c>
    </row>
    <row r="7" spans="1:19" ht="12" customHeight="1" thickBot="1">
      <c r="A7" s="148" t="s">
        <v>29</v>
      </c>
      <c r="B7" s="150"/>
      <c r="C7" s="149">
        <v>775</v>
      </c>
      <c r="D7" s="149">
        <v>840</v>
      </c>
      <c r="E7" s="149">
        <v>760</v>
      </c>
      <c r="F7" s="149">
        <v>810</v>
      </c>
      <c r="G7" s="149">
        <v>805</v>
      </c>
      <c r="H7" s="150"/>
      <c r="I7" s="151"/>
      <c r="J7" s="152" t="str">
        <f t="shared" si="0"/>
        <v>B</v>
      </c>
      <c r="M7" s="139">
        <f>C7*Megrendelőlap!D8</f>
        <v>0</v>
      </c>
      <c r="N7" s="139">
        <f>D7*Megrendelőlap!F8</f>
        <v>0</v>
      </c>
      <c r="O7" s="139">
        <f>E7*Megrendelőlap!H8</f>
        <v>0</v>
      </c>
      <c r="P7" s="139">
        <f>F7*Megrendelőlap!J8</f>
        <v>0</v>
      </c>
      <c r="Q7" s="139">
        <f>G7*Megrendelőlap!L8</f>
        <v>0</v>
      </c>
      <c r="R7" s="139">
        <f>H7*Megrendelőlap!N8</f>
        <v>0</v>
      </c>
      <c r="S7" s="139">
        <f>I7*Megrendelőlap!P8</f>
        <v>0</v>
      </c>
    </row>
    <row r="8" spans="1:19" ht="12" customHeight="1">
      <c r="A8" s="148" t="s">
        <v>32</v>
      </c>
      <c r="B8" s="150"/>
      <c r="C8" s="149">
        <v>1495</v>
      </c>
      <c r="D8" s="149">
        <v>1435</v>
      </c>
      <c r="E8" s="149">
        <v>1440</v>
      </c>
      <c r="F8" s="149">
        <v>1405</v>
      </c>
      <c r="G8" s="149">
        <v>1420</v>
      </c>
      <c r="H8" s="150"/>
      <c r="I8" s="151"/>
      <c r="J8" s="147" t="str">
        <f t="shared" si="0"/>
        <v>C</v>
      </c>
      <c r="M8" s="139">
        <f>C8*Megrendelőlap!D9</f>
        <v>0</v>
      </c>
      <c r="N8" s="139">
        <f>D8*Megrendelőlap!F9</f>
        <v>0</v>
      </c>
      <c r="O8" s="139">
        <f>E8*Megrendelőlap!H9</f>
        <v>0</v>
      </c>
      <c r="P8" s="139">
        <f>F8*Megrendelőlap!J9</f>
        <v>0</v>
      </c>
      <c r="Q8" s="139">
        <f>G8*Megrendelőlap!L9</f>
        <v>0</v>
      </c>
      <c r="R8" s="139">
        <f>H8*Megrendelőlap!N9</f>
        <v>0</v>
      </c>
      <c r="S8" s="139">
        <f>I8*Megrendelőlap!P9</f>
        <v>0</v>
      </c>
    </row>
    <row r="9" spans="1:19" ht="12" customHeight="1" thickBot="1">
      <c r="A9" s="148" t="s">
        <v>37</v>
      </c>
      <c r="B9" s="150"/>
      <c r="C9" s="149">
        <v>640</v>
      </c>
      <c r="D9" s="149">
        <v>650</v>
      </c>
      <c r="E9" s="149">
        <v>660</v>
      </c>
      <c r="F9" s="149">
        <v>640</v>
      </c>
      <c r="G9" s="149">
        <v>650</v>
      </c>
      <c r="H9" s="150"/>
      <c r="I9" s="151"/>
      <c r="J9" s="152" t="str">
        <f t="shared" si="0"/>
        <v>D</v>
      </c>
      <c r="K9" s="154"/>
      <c r="M9" s="139">
        <f>C9*Megrendelőlap!D10</f>
        <v>0</v>
      </c>
      <c r="N9" s="139">
        <f>D9*Megrendelőlap!F10</f>
        <v>0</v>
      </c>
      <c r="O9" s="139">
        <f>E9*Megrendelőlap!H10</f>
        <v>0</v>
      </c>
      <c r="P9" s="139">
        <f>F9*Megrendelőlap!J10</f>
        <v>0</v>
      </c>
      <c r="Q9" s="139">
        <f>G9*Megrendelőlap!L10</f>
        <v>0</v>
      </c>
      <c r="R9" s="139">
        <f>H9*Megrendelőlap!N10</f>
        <v>0</v>
      </c>
      <c r="S9" s="139">
        <f>I9*Megrendelőlap!P10</f>
        <v>0</v>
      </c>
    </row>
    <row r="10" spans="1:19" ht="12" customHeight="1">
      <c r="A10" s="148" t="s">
        <v>199</v>
      </c>
      <c r="B10" s="150"/>
      <c r="C10" s="149">
        <v>1295</v>
      </c>
      <c r="D10" s="149">
        <v>1350</v>
      </c>
      <c r="E10" s="149">
        <v>1285</v>
      </c>
      <c r="F10" s="149">
        <v>1325</v>
      </c>
      <c r="G10" s="149">
        <v>1315</v>
      </c>
      <c r="H10" s="150"/>
      <c r="I10" s="151"/>
      <c r="J10" s="147" t="str">
        <f t="shared" si="0"/>
        <v>E1</v>
      </c>
      <c r="M10" s="139">
        <f>C10*Megrendelőlap!D11</f>
        <v>0</v>
      </c>
      <c r="N10" s="139">
        <f>D10*Megrendelőlap!F11</f>
        <v>0</v>
      </c>
      <c r="O10" s="139">
        <f>E10*Megrendelőlap!H11</f>
        <v>0</v>
      </c>
      <c r="P10" s="139">
        <f>F10*Megrendelőlap!J11</f>
        <v>0</v>
      </c>
      <c r="Q10" s="139">
        <f>G10*Megrendelőlap!L11</f>
        <v>0</v>
      </c>
      <c r="R10" s="139">
        <f>H10*Megrendelőlap!N11</f>
        <v>0</v>
      </c>
      <c r="S10" s="139">
        <f>I10*Megrendelőlap!P11</f>
        <v>0</v>
      </c>
    </row>
    <row r="11" spans="1:19" ht="12" customHeight="1" thickBot="1">
      <c r="A11" s="148" t="s">
        <v>200</v>
      </c>
      <c r="B11" s="150"/>
      <c r="C11" s="149">
        <v>1345</v>
      </c>
      <c r="D11" s="149">
        <v>1375</v>
      </c>
      <c r="E11" s="149">
        <v>1315</v>
      </c>
      <c r="F11" s="155"/>
      <c r="G11" s="149">
        <v>1335</v>
      </c>
      <c r="H11" s="150"/>
      <c r="I11" s="151"/>
      <c r="J11" s="152" t="str">
        <f t="shared" si="0"/>
        <v>E2</v>
      </c>
      <c r="M11" s="139">
        <f>C11*Megrendelőlap!D12</f>
        <v>0</v>
      </c>
      <c r="N11" s="139">
        <f>D11*Megrendelőlap!F12</f>
        <v>0</v>
      </c>
      <c r="O11" s="139">
        <f>E11*Megrendelőlap!H12</f>
        <v>0</v>
      </c>
      <c r="P11" s="139">
        <f>F11*Megrendelőlap!J12</f>
        <v>0</v>
      </c>
      <c r="Q11" s="139">
        <f>G11*Megrendelőlap!L12</f>
        <v>0</v>
      </c>
      <c r="R11" s="139">
        <f>H11*Megrendelőlap!N12</f>
        <v>0</v>
      </c>
      <c r="S11" s="139">
        <f>I11*Megrendelőlap!P12</f>
        <v>0</v>
      </c>
    </row>
    <row r="12" spans="1:19" ht="12" customHeight="1">
      <c r="A12" s="148" t="s">
        <v>201</v>
      </c>
      <c r="B12" s="150"/>
      <c r="C12" s="149">
        <v>1305</v>
      </c>
      <c r="D12" s="149">
        <v>1295</v>
      </c>
      <c r="E12" s="149">
        <v>1305</v>
      </c>
      <c r="F12" s="149">
        <v>1285</v>
      </c>
      <c r="G12" s="149">
        <v>1275</v>
      </c>
      <c r="H12" s="150"/>
      <c r="I12" s="151"/>
      <c r="J12" s="147" t="str">
        <f t="shared" si="0"/>
        <v>F1</v>
      </c>
      <c r="M12" s="139">
        <f>C12*Megrendelőlap!D13</f>
        <v>0</v>
      </c>
      <c r="N12" s="139">
        <f>D12*Megrendelőlap!F13</f>
        <v>0</v>
      </c>
      <c r="O12" s="139">
        <f>E12*Megrendelőlap!H13</f>
        <v>0</v>
      </c>
      <c r="P12" s="139">
        <f>F12*Megrendelőlap!J13</f>
        <v>0</v>
      </c>
      <c r="Q12" s="139">
        <f>G12*Megrendelőlap!L13</f>
        <v>0</v>
      </c>
      <c r="R12" s="139">
        <f>H12*Megrendelőlap!N13</f>
        <v>0</v>
      </c>
      <c r="S12" s="139">
        <f>I12*Megrendelőlap!P13</f>
        <v>0</v>
      </c>
    </row>
    <row r="13" spans="1:19" ht="12" customHeight="1" thickBot="1">
      <c r="A13" s="148" t="s">
        <v>202</v>
      </c>
      <c r="B13" s="150"/>
      <c r="C13" s="149">
        <v>1320</v>
      </c>
      <c r="D13" s="149">
        <v>1305</v>
      </c>
      <c r="E13" s="149">
        <v>1320</v>
      </c>
      <c r="F13" s="149">
        <v>1295</v>
      </c>
      <c r="G13" s="149">
        <v>1270</v>
      </c>
      <c r="H13" s="150"/>
      <c r="I13" s="151"/>
      <c r="J13" s="152" t="str">
        <f t="shared" si="0"/>
        <v>F2</v>
      </c>
      <c r="M13" s="139">
        <f>C13*Megrendelőlap!D14</f>
        <v>0</v>
      </c>
      <c r="N13" s="139">
        <f>D13*Megrendelőlap!F14</f>
        <v>0</v>
      </c>
      <c r="O13" s="139">
        <f>E13*Megrendelőlap!H14</f>
        <v>0</v>
      </c>
      <c r="P13" s="139">
        <f>F13*Megrendelőlap!J14</f>
        <v>0</v>
      </c>
      <c r="Q13" s="139">
        <f>G13*Megrendelőlap!L14</f>
        <v>0</v>
      </c>
      <c r="R13" s="139">
        <f>H13*Megrendelőlap!N14</f>
        <v>0</v>
      </c>
      <c r="S13" s="139">
        <f>I13*Megrendelőlap!P14</f>
        <v>0</v>
      </c>
    </row>
    <row r="14" spans="1:19" ht="12" customHeight="1">
      <c r="A14" s="148" t="s">
        <v>62</v>
      </c>
      <c r="B14" s="150"/>
      <c r="C14" s="149">
        <v>1305</v>
      </c>
      <c r="D14" s="149">
        <v>1265</v>
      </c>
      <c r="E14" s="149">
        <v>1365</v>
      </c>
      <c r="F14" s="149">
        <v>1255</v>
      </c>
      <c r="G14" s="149">
        <v>1260</v>
      </c>
      <c r="H14" s="150"/>
      <c r="I14" s="151"/>
      <c r="J14" s="147" t="str">
        <f t="shared" si="0"/>
        <v>G</v>
      </c>
      <c r="M14" s="139">
        <f>C14*Megrendelőlap!D15</f>
        <v>0</v>
      </c>
      <c r="N14" s="139">
        <f>D14*Megrendelőlap!F15</f>
        <v>0</v>
      </c>
      <c r="O14" s="139">
        <f>E14*Megrendelőlap!H15</f>
        <v>0</v>
      </c>
      <c r="P14" s="139">
        <f>F14*Megrendelőlap!J15</f>
        <v>0</v>
      </c>
      <c r="Q14" s="139">
        <f>G14*Megrendelőlap!L15</f>
        <v>0</v>
      </c>
      <c r="R14" s="139">
        <f>H14*Megrendelőlap!N15</f>
        <v>0</v>
      </c>
      <c r="S14" s="139">
        <f>I14*Megrendelőlap!P15</f>
        <v>0</v>
      </c>
    </row>
    <row r="15" spans="1:19" ht="12" customHeight="1" thickBot="1">
      <c r="A15" s="148" t="s">
        <v>66</v>
      </c>
      <c r="B15" s="150"/>
      <c r="C15" s="149">
        <v>1380</v>
      </c>
      <c r="D15" s="149">
        <v>1370</v>
      </c>
      <c r="E15" s="149">
        <v>1485</v>
      </c>
      <c r="F15" s="149">
        <v>1420</v>
      </c>
      <c r="G15" s="149">
        <v>1330</v>
      </c>
      <c r="H15" s="150"/>
      <c r="I15" s="151"/>
      <c r="J15" s="152" t="str">
        <f t="shared" si="0"/>
        <v>H1</v>
      </c>
      <c r="M15" s="139">
        <f>C15*Megrendelőlap!D16</f>
        <v>0</v>
      </c>
      <c r="N15" s="139">
        <f>D15*Megrendelőlap!F16</f>
        <v>0</v>
      </c>
      <c r="O15" s="139">
        <f>E15*Megrendelőlap!H16</f>
        <v>0</v>
      </c>
      <c r="P15" s="139">
        <f>F15*Megrendelőlap!J16</f>
        <v>0</v>
      </c>
      <c r="Q15" s="139">
        <f>G15*Megrendelőlap!L16</f>
        <v>0</v>
      </c>
      <c r="R15" s="139">
        <f>H15*Megrendelőlap!N16</f>
        <v>0</v>
      </c>
      <c r="S15" s="139">
        <f>I15*Megrendelőlap!P16</f>
        <v>0</v>
      </c>
    </row>
    <row r="16" spans="1:10" ht="12" customHeight="1">
      <c r="A16" s="148" t="s">
        <v>70</v>
      </c>
      <c r="B16" s="150"/>
      <c r="C16" s="149">
        <v>1505</v>
      </c>
      <c r="D16" s="149">
        <v>1530</v>
      </c>
      <c r="E16" s="149">
        <v>1480</v>
      </c>
      <c r="F16" s="149">
        <v>1570</v>
      </c>
      <c r="G16" s="149">
        <v>1505</v>
      </c>
      <c r="H16" s="150"/>
      <c r="I16" s="151"/>
      <c r="J16" s="147" t="str">
        <f t="shared" si="0"/>
        <v>H2</v>
      </c>
    </row>
    <row r="17" spans="1:10" ht="12" customHeight="1" thickBot="1">
      <c r="A17" s="148" t="s">
        <v>460</v>
      </c>
      <c r="B17" s="150"/>
      <c r="C17" s="149">
        <v>1855</v>
      </c>
      <c r="D17" s="149">
        <v>1605</v>
      </c>
      <c r="E17" s="149">
        <v>1645</v>
      </c>
      <c r="F17" s="149">
        <v>1560</v>
      </c>
      <c r="G17" s="149">
        <v>1695</v>
      </c>
      <c r="H17" s="150"/>
      <c r="I17" s="151"/>
      <c r="J17" s="152" t="str">
        <f t="shared" si="0"/>
        <v>H3</v>
      </c>
    </row>
    <row r="18" spans="1:19" ht="12" customHeight="1">
      <c r="A18" s="148" t="s">
        <v>71</v>
      </c>
      <c r="B18" s="150"/>
      <c r="C18" s="149">
        <v>1410</v>
      </c>
      <c r="D18" s="149">
        <v>1620</v>
      </c>
      <c r="E18" s="149">
        <v>1590</v>
      </c>
      <c r="F18" s="149">
        <v>1535</v>
      </c>
      <c r="G18" s="149">
        <v>1510</v>
      </c>
      <c r="H18" s="150"/>
      <c r="I18" s="151"/>
      <c r="J18" s="147" t="str">
        <f t="shared" si="0"/>
        <v>I</v>
      </c>
      <c r="M18" s="139">
        <f>C18*Megrendelőlap!D17</f>
        <v>0</v>
      </c>
      <c r="N18" s="139">
        <f>D18*Megrendelőlap!F17</f>
        <v>0</v>
      </c>
      <c r="O18" s="139">
        <f>E18*Megrendelőlap!H17</f>
        <v>0</v>
      </c>
      <c r="P18" s="139">
        <f>F18*Megrendelőlap!J17</f>
        <v>0</v>
      </c>
      <c r="Q18" s="139">
        <f>G18*Megrendelőlap!L17</f>
        <v>0</v>
      </c>
      <c r="R18" s="139">
        <f>H18*Megrendelőlap!N17</f>
        <v>0</v>
      </c>
      <c r="S18" s="139">
        <f>I18*Megrendelőlap!P17</f>
        <v>0</v>
      </c>
    </row>
    <row r="19" spans="1:19" ht="12" customHeight="1" thickBot="1">
      <c r="A19" s="148" t="s">
        <v>73</v>
      </c>
      <c r="B19" s="150"/>
      <c r="C19" s="149">
        <v>1460</v>
      </c>
      <c r="D19" s="149">
        <v>1515</v>
      </c>
      <c r="E19" s="149">
        <v>1525</v>
      </c>
      <c r="F19" s="149">
        <v>1480</v>
      </c>
      <c r="G19" s="149">
        <v>1410</v>
      </c>
      <c r="H19" s="150"/>
      <c r="I19" s="151"/>
      <c r="J19" s="152" t="str">
        <f t="shared" si="0"/>
        <v>J</v>
      </c>
      <c r="M19" s="139">
        <f>C19*Megrendelőlap!D18</f>
        <v>0</v>
      </c>
      <c r="N19" s="139">
        <f>D19*Megrendelőlap!F18</f>
        <v>0</v>
      </c>
      <c r="O19" s="139">
        <f>E19*Megrendelőlap!H18</f>
        <v>0</v>
      </c>
      <c r="P19" s="139">
        <f>F19*Megrendelőlap!J18</f>
        <v>0</v>
      </c>
      <c r="Q19" s="139">
        <f>G19*Megrendelőlap!L18</f>
        <v>0</v>
      </c>
      <c r="R19" s="139">
        <f>H19*Megrendelőlap!N18</f>
        <v>0</v>
      </c>
      <c r="S19" s="139">
        <f>I19*Megrendelőlap!P18</f>
        <v>0</v>
      </c>
    </row>
    <row r="20" spans="1:19" ht="12" customHeight="1">
      <c r="A20" s="148" t="s">
        <v>203</v>
      </c>
      <c r="B20" s="150"/>
      <c r="C20" s="149">
        <v>1530</v>
      </c>
      <c r="D20" s="149">
        <v>1410</v>
      </c>
      <c r="E20" s="149">
        <v>1630</v>
      </c>
      <c r="F20" s="149">
        <v>1570</v>
      </c>
      <c r="G20" s="149">
        <v>1535</v>
      </c>
      <c r="H20" s="150"/>
      <c r="I20" s="151"/>
      <c r="J20" s="147" t="str">
        <f t="shared" si="0"/>
        <v>K1</v>
      </c>
      <c r="M20" s="139">
        <f>C20*Megrendelőlap!D19</f>
        <v>0</v>
      </c>
      <c r="N20" s="139">
        <f>D20*Megrendelőlap!F19</f>
        <v>0</v>
      </c>
      <c r="O20" s="139">
        <f>E20*Megrendelőlap!H19</f>
        <v>0</v>
      </c>
      <c r="P20" s="139">
        <f>F20*Megrendelőlap!J19</f>
        <v>0</v>
      </c>
      <c r="Q20" s="139">
        <f>G20*Megrendelőlap!L19</f>
        <v>0</v>
      </c>
      <c r="R20" s="139">
        <f>H20*Megrendelőlap!N19</f>
        <v>0</v>
      </c>
      <c r="S20" s="139">
        <f>I20*Megrendelőlap!P19</f>
        <v>0</v>
      </c>
    </row>
    <row r="21" spans="1:19" ht="12" customHeight="1" thickBot="1">
      <c r="A21" s="148" t="s">
        <v>204</v>
      </c>
      <c r="B21" s="150"/>
      <c r="C21" s="149">
        <v>1535</v>
      </c>
      <c r="D21" s="149">
        <v>1420</v>
      </c>
      <c r="E21" s="149">
        <v>1680</v>
      </c>
      <c r="F21" s="149">
        <v>1820</v>
      </c>
      <c r="G21" s="149">
        <v>1520</v>
      </c>
      <c r="H21" s="150"/>
      <c r="I21" s="151"/>
      <c r="J21" s="152" t="str">
        <f t="shared" si="0"/>
        <v>K2</v>
      </c>
      <c r="M21" s="139">
        <f>C21*Megrendelőlap!D20</f>
        <v>0</v>
      </c>
      <c r="N21" s="139">
        <f>D21*Megrendelőlap!F20</f>
        <v>0</v>
      </c>
      <c r="O21" s="139">
        <f>E21*Megrendelőlap!H20</f>
        <v>0</v>
      </c>
      <c r="P21" s="139">
        <f>F21*Megrendelőlap!J20</f>
        <v>0</v>
      </c>
      <c r="Q21" s="139">
        <f>G21*Megrendelőlap!L20</f>
        <v>0</v>
      </c>
      <c r="R21" s="139">
        <f>H21*Megrendelőlap!N20</f>
        <v>0</v>
      </c>
      <c r="S21" s="139">
        <f>I21*Megrendelőlap!P20</f>
        <v>0</v>
      </c>
    </row>
    <row r="22" spans="1:19" ht="12" customHeight="1">
      <c r="A22" s="148" t="s">
        <v>205</v>
      </c>
      <c r="B22" s="150"/>
      <c r="C22" s="149">
        <v>1545</v>
      </c>
      <c r="D22" s="149">
        <v>1560</v>
      </c>
      <c r="E22" s="149">
        <v>1580</v>
      </c>
      <c r="F22" s="149">
        <v>1560</v>
      </c>
      <c r="G22" s="149">
        <v>1550</v>
      </c>
      <c r="H22" s="150"/>
      <c r="I22" s="151"/>
      <c r="J22" s="147" t="str">
        <f t="shared" si="0"/>
        <v>L1</v>
      </c>
      <c r="M22" s="139">
        <f>C22*Megrendelőlap!D21</f>
        <v>0</v>
      </c>
      <c r="N22" s="139">
        <f>D22*Megrendelőlap!F21</f>
        <v>0</v>
      </c>
      <c r="O22" s="139">
        <f>E22*Megrendelőlap!H21</f>
        <v>0</v>
      </c>
      <c r="P22" s="139">
        <f>F22*Megrendelőlap!J21</f>
        <v>0</v>
      </c>
      <c r="Q22" s="139">
        <f>G22*Megrendelőlap!L21</f>
        <v>0</v>
      </c>
      <c r="R22" s="139">
        <f>H22*Megrendelőlap!N21</f>
        <v>0</v>
      </c>
      <c r="S22" s="139">
        <f>I22*Megrendelőlap!P21</f>
        <v>0</v>
      </c>
    </row>
    <row r="23" spans="1:19" ht="12" customHeight="1" thickBot="1">
      <c r="A23" s="148" t="s">
        <v>206</v>
      </c>
      <c r="B23" s="150"/>
      <c r="C23" s="149">
        <v>1540</v>
      </c>
      <c r="D23" s="149">
        <v>1570</v>
      </c>
      <c r="E23" s="149">
        <v>1540</v>
      </c>
      <c r="F23" s="149">
        <v>1605</v>
      </c>
      <c r="G23" s="149">
        <v>1620</v>
      </c>
      <c r="H23" s="150"/>
      <c r="I23" s="151"/>
      <c r="J23" s="152" t="str">
        <f t="shared" si="0"/>
        <v>L2</v>
      </c>
      <c r="M23" s="139">
        <f>C23*Megrendelőlap!D22</f>
        <v>0</v>
      </c>
      <c r="N23" s="139">
        <f>D23*Megrendelőlap!F22</f>
        <v>0</v>
      </c>
      <c r="O23" s="139">
        <f>E23*Megrendelőlap!H22</f>
        <v>0</v>
      </c>
      <c r="P23" s="139">
        <f>F23*Megrendelőlap!J22</f>
        <v>0</v>
      </c>
      <c r="Q23" s="139">
        <f>G23*Megrendelőlap!L22</f>
        <v>0</v>
      </c>
      <c r="R23" s="139">
        <f>H23*Megrendelőlap!N22</f>
        <v>0</v>
      </c>
      <c r="S23" s="139">
        <f>I23*Megrendelőlap!P22</f>
        <v>0</v>
      </c>
    </row>
    <row r="24" spans="1:19" ht="12" customHeight="1">
      <c r="A24" s="148" t="s">
        <v>207</v>
      </c>
      <c r="B24" s="150"/>
      <c r="C24" s="149">
        <v>1645</v>
      </c>
      <c r="D24" s="149">
        <v>1595</v>
      </c>
      <c r="E24" s="149">
        <v>1535</v>
      </c>
      <c r="F24" s="149">
        <v>1560</v>
      </c>
      <c r="G24" s="149">
        <v>1570</v>
      </c>
      <c r="H24" s="150"/>
      <c r="I24" s="151"/>
      <c r="J24" s="147" t="str">
        <f t="shared" si="0"/>
        <v>M1</v>
      </c>
      <c r="M24" s="139">
        <f>C24*Megrendelőlap!D23</f>
        <v>0</v>
      </c>
      <c r="N24" s="139">
        <f>D24*Megrendelőlap!F23</f>
        <v>0</v>
      </c>
      <c r="O24" s="139">
        <f>E24*Megrendelőlap!H23</f>
        <v>0</v>
      </c>
      <c r="P24" s="139">
        <f>F24*Megrendelőlap!J23</f>
        <v>0</v>
      </c>
      <c r="Q24" s="139">
        <f>G24*Megrendelőlap!L23</f>
        <v>0</v>
      </c>
      <c r="R24" s="139">
        <f>H24*Megrendelőlap!N23</f>
        <v>0</v>
      </c>
      <c r="S24" s="139">
        <f>I24*Megrendelőlap!P23</f>
        <v>0</v>
      </c>
    </row>
    <row r="25" spans="1:19" ht="12" customHeight="1" thickBot="1">
      <c r="A25" s="148" t="s">
        <v>208</v>
      </c>
      <c r="B25" s="150"/>
      <c r="C25" s="149">
        <v>1545</v>
      </c>
      <c r="D25" s="149">
        <v>1570</v>
      </c>
      <c r="E25" s="149">
        <v>1540</v>
      </c>
      <c r="F25" s="149">
        <v>1545</v>
      </c>
      <c r="G25" s="149">
        <v>1550</v>
      </c>
      <c r="H25" s="150"/>
      <c r="I25" s="151"/>
      <c r="J25" s="152" t="str">
        <f t="shared" si="0"/>
        <v>M2</v>
      </c>
      <c r="M25" s="139">
        <f>C25*Megrendelőlap!D24</f>
        <v>0</v>
      </c>
      <c r="N25" s="139">
        <f>D25*Megrendelőlap!F24</f>
        <v>0</v>
      </c>
      <c r="O25" s="139">
        <f>E25*Megrendelőlap!H24</f>
        <v>0</v>
      </c>
      <c r="P25" s="139">
        <f>F25*Megrendelőlap!J24</f>
        <v>0</v>
      </c>
      <c r="Q25" s="139">
        <f>G25*Megrendelőlap!L24</f>
        <v>0</v>
      </c>
      <c r="R25" s="139">
        <f>H25*Megrendelőlap!N24</f>
        <v>0</v>
      </c>
      <c r="S25" s="139">
        <f>I25*Megrendelőlap!P24</f>
        <v>0</v>
      </c>
    </row>
    <row r="26" spans="1:19" ht="12" customHeight="1">
      <c r="A26" s="148" t="s">
        <v>109</v>
      </c>
      <c r="B26" s="150"/>
      <c r="C26" s="149">
        <v>1630</v>
      </c>
      <c r="D26" s="149">
        <v>1810</v>
      </c>
      <c r="E26" s="149">
        <v>1530</v>
      </c>
      <c r="F26" s="149">
        <v>1580</v>
      </c>
      <c r="G26" s="149">
        <v>1910</v>
      </c>
      <c r="H26" s="150"/>
      <c r="I26" s="151"/>
      <c r="J26" s="147" t="str">
        <f t="shared" si="0"/>
        <v>N</v>
      </c>
      <c r="M26" s="139">
        <f>C26*Megrendelőlap!D25</f>
        <v>0</v>
      </c>
      <c r="N26" s="139">
        <f>D26*Megrendelőlap!F25</f>
        <v>0</v>
      </c>
      <c r="O26" s="139">
        <f>E26*Megrendelőlap!H25</f>
        <v>0</v>
      </c>
      <c r="P26" s="139">
        <f>F26*Megrendelőlap!J25</f>
        <v>0</v>
      </c>
      <c r="Q26" s="139">
        <f>G26*Megrendelőlap!L25</f>
        <v>0</v>
      </c>
      <c r="R26" s="139">
        <f>H26*Megrendelőlap!N25</f>
        <v>0</v>
      </c>
      <c r="S26" s="139">
        <f>I26*Megrendelőlap!P25</f>
        <v>0</v>
      </c>
    </row>
    <row r="27" spans="1:19" ht="12" customHeight="1" thickBot="1">
      <c r="A27" s="148" t="s">
        <v>209</v>
      </c>
      <c r="B27" s="150"/>
      <c r="C27" s="149">
        <v>1610</v>
      </c>
      <c r="D27" s="149">
        <v>1560</v>
      </c>
      <c r="E27" s="149">
        <v>1660</v>
      </c>
      <c r="F27" s="149">
        <v>1540</v>
      </c>
      <c r="G27" s="149">
        <v>1620</v>
      </c>
      <c r="H27" s="150"/>
      <c r="I27" s="151"/>
      <c r="J27" s="152" t="str">
        <f t="shared" si="0"/>
        <v>O1</v>
      </c>
      <c r="M27" s="139">
        <f>C27*Megrendelőlap!D26</f>
        <v>0</v>
      </c>
      <c r="N27" s="139">
        <f>D27*Megrendelőlap!F26</f>
        <v>0</v>
      </c>
      <c r="O27" s="139">
        <f>E27*Megrendelőlap!H26</f>
        <v>0</v>
      </c>
      <c r="P27" s="139">
        <f>F27*Megrendelőlap!J26</f>
        <v>0</v>
      </c>
      <c r="Q27" s="139">
        <f>G27*Megrendelőlap!L26</f>
        <v>0</v>
      </c>
      <c r="R27" s="139">
        <f>H27*Megrendelőlap!N26</f>
        <v>0</v>
      </c>
      <c r="S27" s="139">
        <f>I27*Megrendelőlap!P26</f>
        <v>0</v>
      </c>
    </row>
    <row r="28" spans="1:19" ht="12" customHeight="1" thickBot="1">
      <c r="A28" s="305" t="s">
        <v>211</v>
      </c>
      <c r="B28" s="306"/>
      <c r="C28" s="307">
        <v>1550</v>
      </c>
      <c r="D28" s="307">
        <v>1595</v>
      </c>
      <c r="E28" s="307">
        <v>1655</v>
      </c>
      <c r="F28" s="307">
        <v>1590</v>
      </c>
      <c r="G28" s="307">
        <v>1650</v>
      </c>
      <c r="H28" s="306"/>
      <c r="I28" s="308"/>
      <c r="J28" s="147" t="str">
        <f t="shared" si="0"/>
        <v>O2</v>
      </c>
      <c r="M28" s="139">
        <f>C28*Megrendelőlap!D27</f>
        <v>0</v>
      </c>
      <c r="N28" s="139">
        <f>D28*Megrendelőlap!F27</f>
        <v>0</v>
      </c>
      <c r="O28" s="139">
        <f>E28*Megrendelőlap!H27</f>
        <v>0</v>
      </c>
      <c r="P28" s="139">
        <f>F28*Megrendelőlap!J27</f>
        <v>0</v>
      </c>
      <c r="Q28" s="139">
        <f>G28*Megrendelőlap!L27</f>
        <v>0</v>
      </c>
      <c r="R28" s="139">
        <f>H28*Megrendelőlap!N27</f>
        <v>0</v>
      </c>
      <c r="S28" s="139">
        <f>I28*Megrendelőlap!P27</f>
        <v>0</v>
      </c>
    </row>
    <row r="29" spans="1:19" ht="12" customHeight="1" thickBot="1">
      <c r="A29" s="303" t="s">
        <v>127</v>
      </c>
      <c r="B29" s="304">
        <v>5850</v>
      </c>
      <c r="C29" s="143">
        <v>1315</v>
      </c>
      <c r="D29" s="143">
        <v>1235</v>
      </c>
      <c r="E29" s="143">
        <v>1230</v>
      </c>
      <c r="F29" s="143">
        <v>1225</v>
      </c>
      <c r="G29" s="143">
        <v>1445</v>
      </c>
      <c r="H29" s="150"/>
      <c r="I29" s="151"/>
      <c r="J29" s="152" t="str">
        <f t="shared" si="0"/>
        <v>PN</v>
      </c>
      <c r="L29" s="139">
        <f>B29*Megrendelőlap!C28</f>
        <v>0</v>
      </c>
      <c r="M29" s="139">
        <f>C29*Megrendelőlap!D28</f>
        <v>0</v>
      </c>
      <c r="N29" s="139">
        <f>D29*Megrendelőlap!F28</f>
        <v>0</v>
      </c>
      <c r="O29" s="139">
        <f>E29*Megrendelőlap!H28</f>
        <v>0</v>
      </c>
      <c r="P29" s="139">
        <f>F29*Megrendelőlap!J28</f>
        <v>0</v>
      </c>
      <c r="Q29" s="139">
        <f>G29*Megrendelőlap!L28</f>
        <v>0</v>
      </c>
      <c r="R29" s="139">
        <f>H29*Megrendelőlap!N28</f>
        <v>0</v>
      </c>
      <c r="S29" s="139">
        <f>I29*Megrendelőlap!P28</f>
        <v>0</v>
      </c>
    </row>
    <row r="30" spans="1:19" ht="12" customHeight="1">
      <c r="A30" s="148" t="s">
        <v>128</v>
      </c>
      <c r="B30" s="156">
        <v>6850</v>
      </c>
      <c r="C30" s="149">
        <v>1670</v>
      </c>
      <c r="D30" s="149">
        <v>1425</v>
      </c>
      <c r="E30" s="149">
        <v>1455</v>
      </c>
      <c r="F30" s="149">
        <v>1445</v>
      </c>
      <c r="G30" s="149">
        <v>1655</v>
      </c>
      <c r="H30" s="150"/>
      <c r="I30" s="151"/>
      <c r="J30" s="147" t="str">
        <f t="shared" si="0"/>
        <v>P</v>
      </c>
      <c r="L30" s="139">
        <f>B30*Megrendelőlap!C29</f>
        <v>0</v>
      </c>
      <c r="M30" s="139">
        <f>C30*Megrendelőlap!D29</f>
        <v>0</v>
      </c>
      <c r="N30" s="139">
        <f>D30*Megrendelőlap!F29</f>
        <v>0</v>
      </c>
      <c r="O30" s="139">
        <f>E30*Megrendelőlap!H29</f>
        <v>0</v>
      </c>
      <c r="P30" s="139">
        <f>F30*Megrendelőlap!J29</f>
        <v>0</v>
      </c>
      <c r="Q30" s="139">
        <f>G30*Megrendelőlap!L29</f>
        <v>0</v>
      </c>
      <c r="R30" s="139">
        <f>H30*Megrendelőlap!N29</f>
        <v>0</v>
      </c>
      <c r="S30" s="139">
        <f>I30*Megrendelőlap!P29</f>
        <v>0</v>
      </c>
    </row>
    <row r="31" spans="1:19" ht="12" customHeight="1" thickBot="1">
      <c r="A31" s="148" t="s">
        <v>129</v>
      </c>
      <c r="B31" s="156">
        <v>7550</v>
      </c>
      <c r="C31" s="149">
        <v>1610</v>
      </c>
      <c r="D31" s="149">
        <v>1575</v>
      </c>
      <c r="E31" s="149">
        <v>1535</v>
      </c>
      <c r="F31" s="149">
        <v>1775</v>
      </c>
      <c r="G31" s="149">
        <v>1705</v>
      </c>
      <c r="H31" s="150"/>
      <c r="I31" s="151"/>
      <c r="J31" s="152" t="str">
        <f t="shared" si="0"/>
        <v>Q</v>
      </c>
      <c r="L31" s="139">
        <f>B31*Megrendelőlap!C30</f>
        <v>0</v>
      </c>
      <c r="M31" s="139">
        <f>C31*Megrendelőlap!D30</f>
        <v>0</v>
      </c>
      <c r="N31" s="139">
        <f>D31*Megrendelőlap!F30</f>
        <v>0</v>
      </c>
      <c r="O31" s="139">
        <f>E31*Megrendelőlap!H30</f>
        <v>0</v>
      </c>
      <c r="P31" s="139">
        <f>F31*Megrendelőlap!J30</f>
        <v>0</v>
      </c>
      <c r="Q31" s="139">
        <f>G31*Megrendelőlap!L30</f>
        <v>0</v>
      </c>
      <c r="R31" s="139">
        <f>H31*Megrendelőlap!N30</f>
        <v>0</v>
      </c>
      <c r="S31" s="139">
        <f>I31*Megrendelőlap!P30</f>
        <v>0</v>
      </c>
    </row>
    <row r="32" spans="1:19" ht="12" customHeight="1">
      <c r="A32" s="148" t="s">
        <v>130</v>
      </c>
      <c r="B32" s="156">
        <v>8650</v>
      </c>
      <c r="C32" s="149">
        <v>1835</v>
      </c>
      <c r="D32" s="149">
        <v>1825</v>
      </c>
      <c r="E32" s="149">
        <v>2025</v>
      </c>
      <c r="F32" s="149">
        <v>2020</v>
      </c>
      <c r="G32" s="149">
        <v>1995</v>
      </c>
      <c r="H32" s="150"/>
      <c r="I32" s="151"/>
      <c r="J32" s="147" t="str">
        <f t="shared" si="0"/>
        <v>R</v>
      </c>
      <c r="L32" s="139">
        <f>B32*Megrendelőlap!C31</f>
        <v>0</v>
      </c>
      <c r="M32" s="139">
        <f>C32*Megrendelőlap!D31</f>
        <v>0</v>
      </c>
      <c r="N32" s="139">
        <f>D32*Megrendelőlap!F31</f>
        <v>0</v>
      </c>
      <c r="O32" s="139">
        <f>E32*Megrendelőlap!H31</f>
        <v>0</v>
      </c>
      <c r="P32" s="139">
        <f>F32*Megrendelőlap!J31</f>
        <v>0</v>
      </c>
      <c r="Q32" s="139">
        <f>G32*Megrendelőlap!L31</f>
        <v>0</v>
      </c>
      <c r="R32" s="139">
        <f>H32*Megrendelőlap!N31</f>
        <v>0</v>
      </c>
      <c r="S32" s="139">
        <f>I32*Megrendelőlap!P31</f>
        <v>0</v>
      </c>
    </row>
    <row r="33" spans="1:19" ht="12" customHeight="1" thickBot="1">
      <c r="A33" s="148" t="s">
        <v>131</v>
      </c>
      <c r="B33" s="150"/>
      <c r="C33" s="149">
        <v>620</v>
      </c>
      <c r="D33" s="149">
        <v>610</v>
      </c>
      <c r="E33" s="149">
        <v>645</v>
      </c>
      <c r="F33" s="149">
        <v>615</v>
      </c>
      <c r="G33" s="149">
        <v>610</v>
      </c>
      <c r="H33" s="150"/>
      <c r="I33" s="151"/>
      <c r="J33" s="152" t="str">
        <f t="shared" si="0"/>
        <v>S</v>
      </c>
      <c r="M33" s="139">
        <f>C33*Megrendelőlap!D32</f>
        <v>0</v>
      </c>
      <c r="N33" s="139">
        <f>D33*Megrendelőlap!F32</f>
        <v>0</v>
      </c>
      <c r="O33" s="139">
        <f>E33*Megrendelőlap!H32</f>
        <v>0</v>
      </c>
      <c r="P33" s="139">
        <f>F33*Megrendelőlap!J32</f>
        <v>0</v>
      </c>
      <c r="Q33" s="139">
        <f>G33*Megrendelőlap!L32</f>
        <v>0</v>
      </c>
      <c r="R33" s="139">
        <f>H33*Megrendelőlap!N32</f>
        <v>0</v>
      </c>
      <c r="S33" s="139">
        <f>I33*Megrendelőlap!P32</f>
        <v>0</v>
      </c>
    </row>
    <row r="34" spans="1:10" ht="12" customHeight="1">
      <c r="A34" s="148" t="s">
        <v>371</v>
      </c>
      <c r="B34" s="150"/>
      <c r="C34" s="149">
        <v>505</v>
      </c>
      <c r="D34" s="149">
        <v>515</v>
      </c>
      <c r="E34" s="149">
        <v>505</v>
      </c>
      <c r="F34" s="149">
        <v>525</v>
      </c>
      <c r="G34" s="149">
        <v>530</v>
      </c>
      <c r="H34" s="150"/>
      <c r="I34" s="151"/>
      <c r="J34" s="147" t="str">
        <f t="shared" si="0"/>
        <v>T1</v>
      </c>
    </row>
    <row r="35" spans="1:19" ht="12" customHeight="1" thickBot="1">
      <c r="A35" s="157" t="s">
        <v>372</v>
      </c>
      <c r="B35" s="150"/>
      <c r="C35" s="149">
        <v>550</v>
      </c>
      <c r="D35" s="149">
        <v>490</v>
      </c>
      <c r="E35" s="149">
        <v>510</v>
      </c>
      <c r="F35" s="149">
        <v>515</v>
      </c>
      <c r="G35" s="149">
        <v>480</v>
      </c>
      <c r="H35" s="150"/>
      <c r="I35" s="151"/>
      <c r="J35" s="152" t="str">
        <f t="shared" si="0"/>
        <v>T2</v>
      </c>
      <c r="M35" s="139">
        <f>C35*Megrendelőlap!D34</f>
        <v>0</v>
      </c>
      <c r="N35" s="139">
        <f>D35*Megrendelőlap!F34</f>
        <v>0</v>
      </c>
      <c r="O35" s="139">
        <f>E35*Megrendelőlap!H34</f>
        <v>0</v>
      </c>
      <c r="P35" s="139">
        <f>F35*Megrendelőlap!J34</f>
        <v>0</v>
      </c>
      <c r="Q35" s="139">
        <f>G35*Megrendelőlap!L34</f>
        <v>0</v>
      </c>
      <c r="R35" s="139">
        <f>H35*Megrendelőlap!N34</f>
        <v>0</v>
      </c>
      <c r="S35" s="139">
        <f>I35*Megrendelőlap!P34</f>
        <v>0</v>
      </c>
    </row>
    <row r="36" spans="1:19" ht="12" customHeight="1">
      <c r="A36" s="157" t="s">
        <v>373</v>
      </c>
      <c r="B36" s="150"/>
      <c r="C36" s="149">
        <v>490</v>
      </c>
      <c r="D36" s="149">
        <v>505</v>
      </c>
      <c r="E36" s="149">
        <v>490</v>
      </c>
      <c r="F36" s="149">
        <v>505</v>
      </c>
      <c r="G36" s="149">
        <v>510</v>
      </c>
      <c r="H36" s="150"/>
      <c r="I36" s="151"/>
      <c r="J36" s="147" t="str">
        <f t="shared" si="0"/>
        <v>T3</v>
      </c>
      <c r="M36" s="139">
        <f>C36*Megrendelőlap!D35</f>
        <v>0</v>
      </c>
      <c r="N36" s="139">
        <f>D36*Megrendelőlap!F35</f>
        <v>0</v>
      </c>
      <c r="O36" s="139">
        <f>E36*Megrendelőlap!H35</f>
        <v>0</v>
      </c>
      <c r="P36" s="139">
        <f>F36*Megrendelőlap!J35</f>
        <v>0</v>
      </c>
      <c r="Q36" s="139">
        <f>G36*Megrendelőlap!L35</f>
        <v>0</v>
      </c>
      <c r="R36" s="139">
        <f>H36*Megrendelőlap!N35</f>
        <v>0</v>
      </c>
      <c r="S36" s="139">
        <f>I36*Megrendelőlap!P35</f>
        <v>0</v>
      </c>
    </row>
    <row r="37" spans="1:19" ht="12" customHeight="1" thickBot="1">
      <c r="A37" s="157" t="s">
        <v>374</v>
      </c>
      <c r="B37" s="150"/>
      <c r="C37" s="149">
        <v>240</v>
      </c>
      <c r="D37" s="149">
        <v>205</v>
      </c>
      <c r="E37" s="149">
        <v>250</v>
      </c>
      <c r="F37" s="149">
        <v>210</v>
      </c>
      <c r="G37" s="149">
        <v>245</v>
      </c>
      <c r="H37" s="150"/>
      <c r="I37" s="151"/>
      <c r="J37" s="152" t="str">
        <f t="shared" si="0"/>
        <v>W1</v>
      </c>
      <c r="M37" s="139">
        <f>C37*Megrendelőlap!D36</f>
        <v>0</v>
      </c>
      <c r="N37" s="139">
        <f>D37*Megrendelőlap!F36</f>
        <v>0</v>
      </c>
      <c r="O37" s="139">
        <f>E37*Megrendelőlap!H36</f>
        <v>0</v>
      </c>
      <c r="P37" s="139">
        <f>F37*Megrendelőlap!J36</f>
        <v>0</v>
      </c>
      <c r="Q37" s="139">
        <f>G37*Megrendelőlap!L36</f>
        <v>0</v>
      </c>
      <c r="R37" s="139">
        <f>H37*Megrendelőlap!N36</f>
        <v>0</v>
      </c>
      <c r="S37" s="139">
        <f>I37*Megrendelőlap!P36</f>
        <v>0</v>
      </c>
    </row>
    <row r="38" spans="1:19" ht="12" customHeight="1">
      <c r="A38" s="157" t="s">
        <v>375</v>
      </c>
      <c r="B38" s="150"/>
      <c r="C38" s="149">
        <v>170</v>
      </c>
      <c r="D38" s="149">
        <v>170</v>
      </c>
      <c r="E38" s="149">
        <v>170</v>
      </c>
      <c r="F38" s="149">
        <v>170</v>
      </c>
      <c r="G38" s="149">
        <v>170</v>
      </c>
      <c r="H38" s="150"/>
      <c r="I38" s="151"/>
      <c r="J38" s="147" t="str">
        <f t="shared" si="0"/>
        <v>W2</v>
      </c>
      <c r="M38" s="139">
        <f>C38*Megrendelőlap!D37</f>
        <v>0</v>
      </c>
      <c r="N38" s="139">
        <f>D38*Megrendelőlap!F37</f>
        <v>0</v>
      </c>
      <c r="O38" s="139">
        <f>E38*Megrendelőlap!H37</f>
        <v>0</v>
      </c>
      <c r="P38" s="139">
        <f>F38*Megrendelőlap!J37</f>
        <v>0</v>
      </c>
      <c r="Q38" s="139">
        <f>G38*Megrendelőlap!L37</f>
        <v>0</v>
      </c>
      <c r="R38" s="139">
        <f>H38*Megrendelőlap!N37</f>
        <v>0</v>
      </c>
      <c r="S38" s="139">
        <f>I38*Megrendelőlap!P37</f>
        <v>0</v>
      </c>
    </row>
    <row r="39" spans="1:19" ht="12" customHeight="1" thickBot="1">
      <c r="A39" s="158" t="s">
        <v>153</v>
      </c>
      <c r="B39" s="150"/>
      <c r="C39" s="149">
        <v>105</v>
      </c>
      <c r="D39" s="149">
        <v>105</v>
      </c>
      <c r="E39" s="149">
        <v>105</v>
      </c>
      <c r="F39" s="149">
        <v>105</v>
      </c>
      <c r="G39" s="149">
        <v>105</v>
      </c>
      <c r="H39" s="150"/>
      <c r="I39" s="151"/>
      <c r="J39" s="152" t="str">
        <f t="shared" si="0"/>
        <v>X</v>
      </c>
      <c r="M39" s="139">
        <f>C39*Megrendelőlap!D38</f>
        <v>0</v>
      </c>
      <c r="N39" s="139">
        <f>D39*Megrendelőlap!F38</f>
        <v>0</v>
      </c>
      <c r="O39" s="139">
        <f>E39*Megrendelőlap!H38</f>
        <v>0</v>
      </c>
      <c r="P39" s="139">
        <f>F39*Megrendelőlap!J38</f>
        <v>0</v>
      </c>
      <c r="Q39" s="139">
        <f>G39*Megrendelőlap!L38</f>
        <v>0</v>
      </c>
      <c r="R39" s="139">
        <f>H39*Megrendelőlap!N38</f>
        <v>0</v>
      </c>
      <c r="S39" s="139">
        <f>I39*Megrendelőlap!P38</f>
        <v>0</v>
      </c>
    </row>
    <row r="40" spans="1:19" ht="12" customHeight="1">
      <c r="A40" s="180" t="s">
        <v>570</v>
      </c>
      <c r="B40" s="198">
        <v>6400</v>
      </c>
      <c r="C40" s="167">
        <v>1445</v>
      </c>
      <c r="D40" s="149">
        <v>1440</v>
      </c>
      <c r="E40" s="149">
        <v>1340</v>
      </c>
      <c r="F40" s="149">
        <v>1365</v>
      </c>
      <c r="G40" s="149">
        <v>1410</v>
      </c>
      <c r="H40" s="150"/>
      <c r="I40" s="151"/>
      <c r="J40" s="147" t="str">
        <f t="shared" si="0"/>
        <v>V1</v>
      </c>
      <c r="L40" s="139">
        <f>B40*Megrendelőlap!C39</f>
        <v>0</v>
      </c>
      <c r="M40" s="139">
        <f>C40*Megrendelőlap!D39</f>
        <v>0</v>
      </c>
      <c r="N40" s="139">
        <f>D40*Megrendelőlap!F39</f>
        <v>0</v>
      </c>
      <c r="O40" s="139">
        <f>E40*Megrendelőlap!H39</f>
        <v>0</v>
      </c>
      <c r="P40" s="139">
        <f>F40*Megrendelőlap!J39</f>
        <v>0</v>
      </c>
      <c r="Q40" s="139">
        <f>G40*Megrendelőlap!L39</f>
        <v>0</v>
      </c>
      <c r="R40" s="139">
        <f>H40*Megrendelőlap!N39</f>
        <v>0</v>
      </c>
      <c r="S40" s="139">
        <f>I40*Megrendelőlap!P39</f>
        <v>0</v>
      </c>
    </row>
    <row r="41" spans="1:19" ht="12" customHeight="1" thickBot="1">
      <c r="A41" s="310" t="s">
        <v>571</v>
      </c>
      <c r="B41" s="311">
        <v>6400</v>
      </c>
      <c r="C41" s="312">
        <v>1445</v>
      </c>
      <c r="D41" s="307">
        <v>1440</v>
      </c>
      <c r="E41" s="307">
        <v>1340</v>
      </c>
      <c r="F41" s="307">
        <v>1365</v>
      </c>
      <c r="G41" s="307">
        <v>1410</v>
      </c>
      <c r="H41" s="306"/>
      <c r="I41" s="308"/>
      <c r="J41" s="152" t="str">
        <f t="shared" si="0"/>
        <v>V2</v>
      </c>
      <c r="L41" s="139">
        <f>B41*Megrendelőlap!C40</f>
        <v>0</v>
      </c>
      <c r="M41" s="139">
        <f>C41*Megrendelőlap!D40</f>
        <v>0</v>
      </c>
      <c r="N41" s="139">
        <f>D41*Megrendelőlap!F40</f>
        <v>0</v>
      </c>
      <c r="O41" s="139">
        <f>E41*Megrendelőlap!H40</f>
        <v>0</v>
      </c>
      <c r="P41" s="139">
        <f>F41*Megrendelőlap!J40</f>
        <v>0</v>
      </c>
      <c r="Q41" s="139">
        <f>G41*Megrendelőlap!L40</f>
        <v>0</v>
      </c>
      <c r="R41" s="139">
        <f>H41*Megrendelőlap!N40</f>
        <v>0</v>
      </c>
      <c r="S41" s="139">
        <f>I41*Megrendelőlap!P40</f>
        <v>0</v>
      </c>
    </row>
    <row r="42" spans="1:19" ht="12" customHeight="1">
      <c r="A42" s="309" t="s">
        <v>305</v>
      </c>
      <c r="B42" s="150"/>
      <c r="C42" s="143">
        <v>860</v>
      </c>
      <c r="D42" s="143">
        <v>795</v>
      </c>
      <c r="E42" s="143">
        <v>785</v>
      </c>
      <c r="F42" s="143">
        <v>805</v>
      </c>
      <c r="G42" s="143">
        <v>915</v>
      </c>
      <c r="H42" s="150"/>
      <c r="I42" s="151"/>
      <c r="J42" s="147" t="str">
        <f t="shared" si="0"/>
        <v>ZR1</v>
      </c>
      <c r="M42" s="139">
        <f>C42*Megrendelőlap!D41</f>
        <v>0</v>
      </c>
      <c r="N42" s="139">
        <f>D42*Megrendelőlap!F41</f>
        <v>0</v>
      </c>
      <c r="O42" s="139">
        <f>E42*Megrendelőlap!H41</f>
        <v>0</v>
      </c>
      <c r="P42" s="139">
        <f>F42*Megrendelőlap!J41</f>
        <v>0</v>
      </c>
      <c r="Q42" s="139">
        <f>G42*Megrendelőlap!L41</f>
        <v>0</v>
      </c>
      <c r="R42" s="139">
        <f>H42*Megrendelőlap!N41</f>
        <v>0</v>
      </c>
      <c r="S42" s="139">
        <f>I42*Megrendelőlap!P41</f>
        <v>0</v>
      </c>
    </row>
    <row r="43" spans="1:19" ht="12" customHeight="1" thickBot="1">
      <c r="A43" s="158" t="s">
        <v>306</v>
      </c>
      <c r="B43" s="150"/>
      <c r="C43" s="149">
        <v>1560</v>
      </c>
      <c r="D43" s="149">
        <v>1550</v>
      </c>
      <c r="E43" s="149">
        <v>1580</v>
      </c>
      <c r="F43" s="149">
        <v>1570</v>
      </c>
      <c r="G43" s="149">
        <v>1560</v>
      </c>
      <c r="H43" s="150"/>
      <c r="I43" s="151"/>
      <c r="J43" s="152" t="str">
        <f t="shared" si="0"/>
        <v>ZR2</v>
      </c>
      <c r="M43" s="139">
        <f>C43*Megrendelőlap!D42</f>
        <v>0</v>
      </c>
      <c r="N43" s="139">
        <f>D43*Megrendelőlap!F42</f>
        <v>0</v>
      </c>
      <c r="O43" s="139">
        <f>E43*Megrendelőlap!H42</f>
        <v>0</v>
      </c>
      <c r="P43" s="139">
        <f>F43*Megrendelőlap!J42</f>
        <v>0</v>
      </c>
      <c r="Q43" s="139">
        <f>G43*Megrendelőlap!L42</f>
        <v>0</v>
      </c>
      <c r="R43" s="139">
        <f>H43*Megrendelőlap!N42</f>
        <v>0</v>
      </c>
      <c r="S43" s="139">
        <f>I43*Megrendelőlap!P42</f>
        <v>0</v>
      </c>
    </row>
    <row r="44" spans="1:19" ht="12" customHeight="1">
      <c r="A44" s="158" t="s">
        <v>307</v>
      </c>
      <c r="B44" s="150"/>
      <c r="C44" s="149">
        <v>1415</v>
      </c>
      <c r="D44" s="149">
        <v>1560</v>
      </c>
      <c r="E44" s="149">
        <v>1530</v>
      </c>
      <c r="F44" s="149">
        <v>1435</v>
      </c>
      <c r="G44" s="149">
        <v>1525</v>
      </c>
      <c r="H44" s="150"/>
      <c r="I44" s="151"/>
      <c r="J44" s="147" t="str">
        <f t="shared" si="0"/>
        <v>ZR3</v>
      </c>
      <c r="M44" s="139">
        <f>C44*Megrendelőlap!D43</f>
        <v>0</v>
      </c>
      <c r="N44" s="139">
        <f>D44*Megrendelőlap!F43</f>
        <v>0</v>
      </c>
      <c r="O44" s="139">
        <f>E44*Megrendelőlap!H43</f>
        <v>0</v>
      </c>
      <c r="P44" s="139">
        <f>F44*Megrendelőlap!J43</f>
        <v>0</v>
      </c>
      <c r="Q44" s="139">
        <f>G44*Megrendelőlap!L43</f>
        <v>0</v>
      </c>
      <c r="R44" s="139">
        <f>H44*Megrendelőlap!N43</f>
        <v>0</v>
      </c>
      <c r="S44" s="139">
        <f>I44*Megrendelőlap!P43</f>
        <v>0</v>
      </c>
    </row>
    <row r="45" spans="1:19" ht="12" customHeight="1" thickBot="1">
      <c r="A45" s="158" t="s">
        <v>308</v>
      </c>
      <c r="B45" s="150"/>
      <c r="C45" s="149">
        <v>1540</v>
      </c>
      <c r="D45" s="149">
        <v>1575</v>
      </c>
      <c r="E45" s="149">
        <v>1560</v>
      </c>
      <c r="F45" s="149">
        <v>1660</v>
      </c>
      <c r="G45" s="149">
        <v>1550</v>
      </c>
      <c r="H45" s="150"/>
      <c r="I45" s="151"/>
      <c r="J45" s="152" t="str">
        <f t="shared" si="0"/>
        <v>ZR4</v>
      </c>
      <c r="M45" s="139">
        <f>C45*Megrendelőlap!D44</f>
        <v>0</v>
      </c>
      <c r="N45" s="139">
        <f>D45*Megrendelőlap!F44</f>
        <v>0</v>
      </c>
      <c r="O45" s="139">
        <f>E45*Megrendelőlap!H44</f>
        <v>0</v>
      </c>
      <c r="P45" s="139">
        <f>F45*Megrendelőlap!J44</f>
        <v>0</v>
      </c>
      <c r="Q45" s="139">
        <f>G45*Megrendelőlap!L44</f>
        <v>0</v>
      </c>
      <c r="R45" s="139">
        <f>H45*Megrendelőlap!N44</f>
        <v>0</v>
      </c>
      <c r="S45" s="139">
        <f>I45*Megrendelőlap!P44</f>
        <v>0</v>
      </c>
    </row>
    <row r="46" spans="1:19" ht="12" customHeight="1">
      <c r="A46" s="158" t="s">
        <v>309</v>
      </c>
      <c r="B46" s="150"/>
      <c r="C46" s="149">
        <v>1505</v>
      </c>
      <c r="D46" s="149">
        <v>1510</v>
      </c>
      <c r="E46" s="149">
        <v>1705</v>
      </c>
      <c r="F46" s="149">
        <v>1640</v>
      </c>
      <c r="G46" s="149">
        <v>1705</v>
      </c>
      <c r="H46" s="150"/>
      <c r="I46" s="151"/>
      <c r="J46" s="147" t="str">
        <f t="shared" si="0"/>
        <v>ZR5</v>
      </c>
      <c r="M46" s="139">
        <f>C46*Megrendelőlap!D45</f>
        <v>0</v>
      </c>
      <c r="N46" s="139">
        <f>D46*Megrendelőlap!F45</f>
        <v>0</v>
      </c>
      <c r="O46" s="139">
        <f>E46*Megrendelőlap!H45</f>
        <v>0</v>
      </c>
      <c r="P46" s="139">
        <f>F46*Megrendelőlap!J45</f>
        <v>0</v>
      </c>
      <c r="Q46" s="139">
        <f>G46*Megrendelőlap!L45</f>
        <v>0</v>
      </c>
      <c r="R46" s="139">
        <f>H46*Megrendelőlap!N45</f>
        <v>0</v>
      </c>
      <c r="S46" s="139">
        <f>I46*Megrendelőlap!P45</f>
        <v>0</v>
      </c>
    </row>
    <row r="47" spans="1:19" ht="12" customHeight="1" thickBot="1">
      <c r="A47" s="158" t="s">
        <v>310</v>
      </c>
      <c r="B47" s="150"/>
      <c r="C47" s="149">
        <v>1650</v>
      </c>
      <c r="D47" s="149">
        <v>1560</v>
      </c>
      <c r="E47" s="149">
        <v>1530</v>
      </c>
      <c r="F47" s="149">
        <v>1575</v>
      </c>
      <c r="G47" s="149">
        <v>1610</v>
      </c>
      <c r="H47" s="150"/>
      <c r="I47" s="151"/>
      <c r="J47" s="152" t="str">
        <f t="shared" si="0"/>
        <v>ZR6</v>
      </c>
      <c r="M47" s="139">
        <f>C47*Megrendelőlap!D46</f>
        <v>0</v>
      </c>
      <c r="N47" s="139">
        <f>D47*Megrendelőlap!F46</f>
        <v>0</v>
      </c>
      <c r="O47" s="139">
        <f>E47*Megrendelőlap!H46</f>
        <v>0</v>
      </c>
      <c r="P47" s="139">
        <f>F47*Megrendelőlap!J46</f>
        <v>0</v>
      </c>
      <c r="Q47" s="139">
        <f>G47*Megrendelőlap!L46</f>
        <v>0</v>
      </c>
      <c r="R47" s="139">
        <f>H47*Megrendelőlap!N46</f>
        <v>0</v>
      </c>
      <c r="S47" s="139">
        <f>I47*Megrendelőlap!P46</f>
        <v>0</v>
      </c>
    </row>
    <row r="48" spans="1:19" ht="12" customHeight="1">
      <c r="A48" s="158" t="s">
        <v>311</v>
      </c>
      <c r="B48" s="149">
        <v>9350</v>
      </c>
      <c r="C48" s="149">
        <v>2295</v>
      </c>
      <c r="D48" s="149">
        <v>2255</v>
      </c>
      <c r="E48" s="149">
        <v>2215</v>
      </c>
      <c r="F48" s="149">
        <v>2145</v>
      </c>
      <c r="G48" s="149">
        <v>2215</v>
      </c>
      <c r="H48" s="150"/>
      <c r="I48" s="151"/>
      <c r="J48" s="147" t="str">
        <f t="shared" si="0"/>
        <v>ZR7</v>
      </c>
      <c r="L48" s="139">
        <f>B48*Megrendelőlap!C47</f>
        <v>0</v>
      </c>
      <c r="M48" s="139">
        <f>C48*Megrendelőlap!D47</f>
        <v>0</v>
      </c>
      <c r="N48" s="139">
        <f>D48*Megrendelőlap!F47</f>
        <v>0</v>
      </c>
      <c r="O48" s="139">
        <f>E48*Megrendelőlap!H47</f>
        <v>0</v>
      </c>
      <c r="P48" s="139">
        <f>F48*Megrendelőlap!J47</f>
        <v>0</v>
      </c>
      <c r="Q48" s="139">
        <f>G48*Megrendelőlap!L47</f>
        <v>0</v>
      </c>
      <c r="R48" s="139">
        <f>H48*Megrendelőlap!N47</f>
        <v>0</v>
      </c>
      <c r="S48" s="139">
        <f>I48*Megrendelőlap!P47</f>
        <v>0</v>
      </c>
    </row>
    <row r="49" spans="1:19" ht="12" customHeight="1" thickBot="1">
      <c r="A49" s="313" t="s">
        <v>312</v>
      </c>
      <c r="B49" s="306"/>
      <c r="C49" s="307">
        <v>755</v>
      </c>
      <c r="D49" s="307">
        <v>715</v>
      </c>
      <c r="E49" s="307">
        <v>725</v>
      </c>
      <c r="F49" s="307">
        <v>735</v>
      </c>
      <c r="G49" s="307">
        <v>755</v>
      </c>
      <c r="H49" s="306"/>
      <c r="I49" s="308"/>
      <c r="J49" s="152" t="str">
        <f t="shared" si="0"/>
        <v>ZR8</v>
      </c>
      <c r="M49" s="139">
        <f>C49*Megrendelőlap!D48</f>
        <v>0</v>
      </c>
      <c r="N49" s="139">
        <f>D49*Megrendelőlap!F48</f>
        <v>0</v>
      </c>
      <c r="O49" s="139">
        <f>E49*Megrendelőlap!H48</f>
        <v>0</v>
      </c>
      <c r="P49" s="139">
        <f>F49*Megrendelőlap!J48</f>
        <v>0</v>
      </c>
      <c r="Q49" s="139">
        <f>G49*Megrendelőlap!L48</f>
        <v>0</v>
      </c>
      <c r="R49" s="139">
        <f>H49*Megrendelőlap!N48</f>
        <v>0</v>
      </c>
      <c r="S49" s="139">
        <f>I49*Megrendelőlap!P48</f>
        <v>0</v>
      </c>
    </row>
    <row r="50" spans="1:10" ht="12" customHeight="1">
      <c r="A50" s="309" t="s">
        <v>493</v>
      </c>
      <c r="B50" s="150"/>
      <c r="C50" s="143">
        <v>1525</v>
      </c>
      <c r="D50" s="143">
        <v>1625</v>
      </c>
      <c r="E50" s="143">
        <v>1665</v>
      </c>
      <c r="F50" s="143">
        <v>1580</v>
      </c>
      <c r="G50" s="143">
        <v>1715</v>
      </c>
      <c r="H50" s="150"/>
      <c r="I50" s="151"/>
      <c r="J50" s="147" t="str">
        <f t="shared" si="0"/>
        <v>ZT</v>
      </c>
    </row>
    <row r="51" spans="1:19" ht="12" customHeight="1" thickBot="1">
      <c r="A51" s="158" t="s">
        <v>162</v>
      </c>
      <c r="B51" s="150"/>
      <c r="C51" s="149">
        <v>1560</v>
      </c>
      <c r="D51" s="149">
        <v>1605</v>
      </c>
      <c r="E51" s="149">
        <v>1570</v>
      </c>
      <c r="F51" s="149">
        <v>1565</v>
      </c>
      <c r="G51" s="149">
        <v>1570</v>
      </c>
      <c r="H51" s="150"/>
      <c r="I51" s="151"/>
      <c r="J51" s="152" t="str">
        <f t="shared" si="0"/>
        <v>Z1</v>
      </c>
      <c r="M51" s="139">
        <f>C51*Megrendelőlap!D49</f>
        <v>0</v>
      </c>
      <c r="N51" s="139">
        <f>D51*Megrendelőlap!F49</f>
        <v>0</v>
      </c>
      <c r="O51" s="139">
        <f>E51*Megrendelőlap!H49</f>
        <v>0</v>
      </c>
      <c r="P51" s="139">
        <f>F51*Megrendelőlap!J49</f>
        <v>0</v>
      </c>
      <c r="Q51" s="139">
        <f>G51*Megrendelőlap!L49</f>
        <v>0</v>
      </c>
      <c r="R51" s="139">
        <f>H51*Megrendelőlap!N49</f>
        <v>0</v>
      </c>
      <c r="S51" s="139">
        <f>I51*Megrendelőlap!P49</f>
        <v>0</v>
      </c>
    </row>
    <row r="52" spans="1:19" ht="12" customHeight="1">
      <c r="A52" s="158" t="s">
        <v>165</v>
      </c>
      <c r="B52" s="150"/>
      <c r="C52" s="149">
        <v>1140</v>
      </c>
      <c r="D52" s="149">
        <v>1190</v>
      </c>
      <c r="E52" s="149">
        <v>1125</v>
      </c>
      <c r="F52" s="149">
        <v>1420</v>
      </c>
      <c r="G52" s="149">
        <v>1120</v>
      </c>
      <c r="H52" s="150"/>
      <c r="I52" s="151"/>
      <c r="J52" s="147" t="str">
        <f t="shared" si="0"/>
        <v>Z2</v>
      </c>
      <c r="M52" s="139">
        <f>C52*Megrendelőlap!D50</f>
        <v>0</v>
      </c>
      <c r="N52" s="139">
        <f>D52*Megrendelőlap!F50</f>
        <v>0</v>
      </c>
      <c r="O52" s="139">
        <f>E52*Megrendelőlap!H50</f>
        <v>0</v>
      </c>
      <c r="P52" s="139">
        <f>F52*Megrendelőlap!J50</f>
        <v>0</v>
      </c>
      <c r="Q52" s="139">
        <f>G52*Megrendelőlap!L50</f>
        <v>0</v>
      </c>
      <c r="R52" s="139">
        <f>H52*Megrendelőlap!N50</f>
        <v>0</v>
      </c>
      <c r="S52" s="139">
        <f>I52*Megrendelőlap!P50</f>
        <v>0</v>
      </c>
    </row>
    <row r="53" spans="1:19" ht="12" customHeight="1" thickBot="1">
      <c r="A53" s="158" t="s">
        <v>168</v>
      </c>
      <c r="B53" s="150"/>
      <c r="C53" s="149">
        <v>1570</v>
      </c>
      <c r="D53" s="149">
        <v>1520</v>
      </c>
      <c r="E53" s="149">
        <v>1580</v>
      </c>
      <c r="F53" s="149">
        <v>1575</v>
      </c>
      <c r="G53" s="149">
        <v>1605</v>
      </c>
      <c r="H53" s="150"/>
      <c r="I53" s="151"/>
      <c r="J53" s="152" t="str">
        <f t="shared" si="0"/>
        <v>Z3</v>
      </c>
      <c r="M53" s="139">
        <f>C53*Megrendelőlap!D51</f>
        <v>0</v>
      </c>
      <c r="N53" s="139">
        <f>D53*Megrendelőlap!F51</f>
        <v>0</v>
      </c>
      <c r="O53" s="139">
        <f>E53*Megrendelőlap!H51</f>
        <v>0</v>
      </c>
      <c r="P53" s="139">
        <f>F53*Megrendelőlap!J51</f>
        <v>0</v>
      </c>
      <c r="Q53" s="139">
        <f>G53*Megrendelőlap!L51</f>
        <v>0</v>
      </c>
      <c r="R53" s="139">
        <f>H53*Megrendelőlap!N51</f>
        <v>0</v>
      </c>
      <c r="S53" s="139">
        <f>I53*Megrendelőlap!P51</f>
        <v>0</v>
      </c>
    </row>
    <row r="54" spans="1:19" ht="12" customHeight="1">
      <c r="A54" s="158" t="s">
        <v>170</v>
      </c>
      <c r="B54" s="150"/>
      <c r="C54" s="149">
        <v>1650</v>
      </c>
      <c r="D54" s="149">
        <v>1645</v>
      </c>
      <c r="E54" s="149">
        <v>1750</v>
      </c>
      <c r="F54" s="149">
        <v>1570</v>
      </c>
      <c r="G54" s="149">
        <v>1560</v>
      </c>
      <c r="H54" s="150"/>
      <c r="I54" s="151"/>
      <c r="J54" s="147" t="str">
        <f t="shared" si="0"/>
        <v>Z4</v>
      </c>
      <c r="M54" s="139">
        <f>C54*Megrendelőlap!D52</f>
        <v>0</v>
      </c>
      <c r="N54" s="139">
        <f>D54*Megrendelőlap!F52</f>
        <v>0</v>
      </c>
      <c r="O54" s="139">
        <f>E54*Megrendelőlap!H52</f>
        <v>0</v>
      </c>
      <c r="P54" s="139">
        <f>F54*Megrendelőlap!J52</f>
        <v>0</v>
      </c>
      <c r="Q54" s="139">
        <f>G54*Megrendelőlap!L52</f>
        <v>0</v>
      </c>
      <c r="R54" s="139">
        <f>H54*Megrendelőlap!N52</f>
        <v>0</v>
      </c>
      <c r="S54" s="139">
        <f>I54*Megrendelőlap!P52</f>
        <v>0</v>
      </c>
    </row>
    <row r="55" spans="1:19" ht="12" customHeight="1" thickBot="1">
      <c r="A55" s="158" t="s">
        <v>172</v>
      </c>
      <c r="B55" s="156">
        <v>8150</v>
      </c>
      <c r="C55" s="149">
        <v>1810</v>
      </c>
      <c r="D55" s="149">
        <v>1775</v>
      </c>
      <c r="E55" s="149">
        <v>1730</v>
      </c>
      <c r="F55" s="149">
        <v>1740</v>
      </c>
      <c r="G55" s="149">
        <v>1795</v>
      </c>
      <c r="H55" s="150"/>
      <c r="I55" s="151"/>
      <c r="J55" s="152" t="str">
        <f t="shared" si="0"/>
        <v>Z5</v>
      </c>
      <c r="L55" s="139">
        <f>B55*Megrendelőlap!C53</f>
        <v>0</v>
      </c>
      <c r="M55" s="139">
        <f>C55*Megrendelőlap!D53</f>
        <v>0</v>
      </c>
      <c r="N55" s="139">
        <f>D55*Megrendelőlap!F53</f>
        <v>0</v>
      </c>
      <c r="O55" s="139">
        <f>E55*Megrendelőlap!H53</f>
        <v>0</v>
      </c>
      <c r="P55" s="139">
        <f>F55*Megrendelőlap!J53</f>
        <v>0</v>
      </c>
      <c r="Q55" s="139">
        <f>G55*Megrendelőlap!L53</f>
        <v>0</v>
      </c>
      <c r="R55" s="139">
        <f>H55*Megrendelőlap!N53</f>
        <v>0</v>
      </c>
      <c r="S55" s="139">
        <f>I55*Megrendelőlap!P53</f>
        <v>0</v>
      </c>
    </row>
    <row r="56" spans="1:19" ht="12" customHeight="1">
      <c r="A56" s="158" t="s">
        <v>173</v>
      </c>
      <c r="B56" s="150"/>
      <c r="C56" s="149">
        <v>1540</v>
      </c>
      <c r="D56" s="149">
        <v>1550</v>
      </c>
      <c r="E56" s="149">
        <v>1560</v>
      </c>
      <c r="F56" s="149">
        <v>1510</v>
      </c>
      <c r="G56" s="149">
        <v>1575</v>
      </c>
      <c r="H56" s="150"/>
      <c r="I56" s="151"/>
      <c r="J56" s="147" t="str">
        <f t="shared" si="0"/>
        <v>Z6</v>
      </c>
      <c r="M56" s="139">
        <f>C56*Megrendelőlap!D54</f>
        <v>0</v>
      </c>
      <c r="N56" s="139">
        <f>D56*Megrendelőlap!F54</f>
        <v>0</v>
      </c>
      <c r="O56" s="139">
        <f>E56*Megrendelőlap!H54</f>
        <v>0</v>
      </c>
      <c r="P56" s="139">
        <f>F56*Megrendelőlap!J54</f>
        <v>0</v>
      </c>
      <c r="Q56" s="139">
        <f>G56*Megrendelőlap!L54</f>
        <v>0</v>
      </c>
      <c r="R56" s="139">
        <f>H56*Megrendelőlap!N54</f>
        <v>0</v>
      </c>
      <c r="S56" s="139">
        <f>I56*Megrendelőlap!P54</f>
        <v>0</v>
      </c>
    </row>
    <row r="57" spans="1:19" ht="12" customHeight="1" thickBot="1">
      <c r="A57" s="158" t="s">
        <v>175</v>
      </c>
      <c r="B57" s="150"/>
      <c r="C57" s="149">
        <v>1405</v>
      </c>
      <c r="D57" s="149">
        <v>1395</v>
      </c>
      <c r="E57" s="149">
        <v>1390</v>
      </c>
      <c r="F57" s="149">
        <v>1340</v>
      </c>
      <c r="G57" s="149">
        <v>1430</v>
      </c>
      <c r="H57" s="150"/>
      <c r="I57" s="151"/>
      <c r="J57" s="152" t="str">
        <f t="shared" si="0"/>
        <v>Z7</v>
      </c>
      <c r="M57" s="139">
        <f>C57*Megrendelőlap!D55</f>
        <v>0</v>
      </c>
      <c r="N57" s="139">
        <f>D57*Megrendelőlap!F55</f>
        <v>0</v>
      </c>
      <c r="O57" s="139">
        <f>E57*Megrendelőlap!H55</f>
        <v>0</v>
      </c>
      <c r="P57" s="139">
        <f>F57*Megrendelőlap!J55</f>
        <v>0</v>
      </c>
      <c r="Q57" s="139">
        <f>G57*Megrendelőlap!L55</f>
        <v>0</v>
      </c>
      <c r="R57" s="139">
        <f>H57*Megrendelőlap!N55</f>
        <v>0</v>
      </c>
      <c r="S57" s="139">
        <f>I57*Megrendelőlap!P55</f>
        <v>0</v>
      </c>
    </row>
    <row r="58" spans="1:19" ht="12" customHeight="1">
      <c r="A58" s="158" t="s">
        <v>178</v>
      </c>
      <c r="B58" s="150"/>
      <c r="C58" s="149">
        <v>1490</v>
      </c>
      <c r="D58" s="149">
        <v>1520</v>
      </c>
      <c r="E58" s="149">
        <v>1540</v>
      </c>
      <c r="F58" s="149">
        <v>1445</v>
      </c>
      <c r="G58" s="149">
        <v>1490</v>
      </c>
      <c r="H58" s="150"/>
      <c r="I58" s="151"/>
      <c r="J58" s="147" t="str">
        <f t="shared" si="0"/>
        <v>Z8</v>
      </c>
      <c r="M58" s="139">
        <f>C58*Megrendelőlap!D56</f>
        <v>0</v>
      </c>
      <c r="N58" s="139">
        <f>D58*Megrendelőlap!F56</f>
        <v>0</v>
      </c>
      <c r="O58" s="139">
        <f>E58*Megrendelőlap!H56</f>
        <v>0</v>
      </c>
      <c r="P58" s="139">
        <f>F58*Megrendelőlap!J56</f>
        <v>0</v>
      </c>
      <c r="Q58" s="139">
        <f>G58*Megrendelőlap!L56</f>
        <v>0</v>
      </c>
      <c r="R58" s="139">
        <f>H58*Megrendelőlap!N56</f>
        <v>0</v>
      </c>
      <c r="S58" s="139">
        <f>I58*Megrendelőlap!P56</f>
        <v>0</v>
      </c>
    </row>
    <row r="59" spans="1:19" ht="12" customHeight="1" thickBot="1">
      <c r="A59" s="158" t="s">
        <v>181</v>
      </c>
      <c r="B59" s="161"/>
      <c r="C59" s="159">
        <v>610</v>
      </c>
      <c r="D59" s="160">
        <v>595</v>
      </c>
      <c r="E59" s="160">
        <v>625</v>
      </c>
      <c r="F59" s="160">
        <v>595</v>
      </c>
      <c r="G59" s="149">
        <v>605</v>
      </c>
      <c r="H59" s="161"/>
      <c r="I59" s="151"/>
      <c r="J59" s="152" t="str">
        <f t="shared" si="0"/>
        <v>Z9</v>
      </c>
      <c r="M59" s="139">
        <f>C59*Megrendelőlap!D57</f>
        <v>0</v>
      </c>
      <c r="N59" s="139">
        <f>D59*Megrendelőlap!F57</f>
        <v>0</v>
      </c>
      <c r="O59" s="139">
        <f>E59*Megrendelőlap!H57</f>
        <v>0</v>
      </c>
      <c r="P59" s="139">
        <f>F59*Megrendelőlap!J57</f>
        <v>0</v>
      </c>
      <c r="Q59" s="139">
        <f>G59*Megrendelőlap!L57</f>
        <v>0</v>
      </c>
      <c r="R59" s="139">
        <f>H59*Megrendelőlap!N57</f>
        <v>0</v>
      </c>
      <c r="S59" s="139">
        <f>I59*Megrendelőlap!P57</f>
        <v>0</v>
      </c>
    </row>
    <row r="60" spans="1:19" ht="12.75">
      <c r="A60" s="158" t="s">
        <v>182</v>
      </c>
      <c r="B60" s="162">
        <f>SUM(C60:I60)</f>
        <v>19040</v>
      </c>
      <c r="C60" s="159">
        <v>2720</v>
      </c>
      <c r="D60" s="159">
        <v>2720</v>
      </c>
      <c r="E60" s="159">
        <v>2720</v>
      </c>
      <c r="F60" s="159">
        <v>2720</v>
      </c>
      <c r="G60" s="159">
        <v>2720</v>
      </c>
      <c r="H60" s="159">
        <v>2720</v>
      </c>
      <c r="I60" s="159">
        <v>2720</v>
      </c>
      <c r="J60" s="147" t="str">
        <f t="shared" si="0"/>
        <v>Z10</v>
      </c>
      <c r="L60" s="139">
        <f>B60*Megrendelőlap!C58</f>
        <v>0</v>
      </c>
      <c r="M60" s="139">
        <f>C60*Megrendelőlap!D58</f>
        <v>0</v>
      </c>
      <c r="N60" s="139">
        <f>D60*Megrendelőlap!F58</f>
        <v>0</v>
      </c>
      <c r="O60" s="139">
        <f>E60*Megrendelőlap!H58</f>
        <v>0</v>
      </c>
      <c r="P60" s="139">
        <f>F60*Megrendelőlap!J58</f>
        <v>0</v>
      </c>
      <c r="Q60" s="139">
        <f>G60*Megrendelőlap!L58</f>
        <v>0</v>
      </c>
      <c r="R60" s="139">
        <f>H60*Megrendelőlap!N58</f>
        <v>0</v>
      </c>
      <c r="S60" s="139">
        <f>I60*Megrendelőlap!P58</f>
        <v>0</v>
      </c>
    </row>
    <row r="61" spans="1:19" ht="13.5" thickBot="1">
      <c r="A61" s="316" t="s">
        <v>184</v>
      </c>
      <c r="B61" s="306"/>
      <c r="C61" s="317">
        <v>170</v>
      </c>
      <c r="D61" s="317">
        <v>170</v>
      </c>
      <c r="E61" s="317">
        <v>170</v>
      </c>
      <c r="F61" s="317">
        <v>170</v>
      </c>
      <c r="G61" s="317">
        <v>170</v>
      </c>
      <c r="H61" s="306"/>
      <c r="I61" s="308"/>
      <c r="J61" s="152" t="str">
        <f t="shared" si="0"/>
        <v>ZX</v>
      </c>
      <c r="M61" s="139">
        <f>C61*Megrendelőlap!D59</f>
        <v>0</v>
      </c>
      <c r="N61" s="139">
        <f>D61*Megrendelőlap!F59</f>
        <v>0</v>
      </c>
      <c r="O61" s="139">
        <f>E61*Megrendelőlap!H59</f>
        <v>0</v>
      </c>
      <c r="P61" s="139">
        <f>F61*Megrendelőlap!J59</f>
        <v>0</v>
      </c>
      <c r="Q61" s="139">
        <f>G61*Megrendelőlap!L59</f>
        <v>0</v>
      </c>
      <c r="R61" s="139">
        <f>H61*Megrendelőlap!N59</f>
        <v>0</v>
      </c>
      <c r="S61" s="139">
        <f>I61*Megrendelőlap!P59</f>
        <v>0</v>
      </c>
    </row>
    <row r="62" spans="1:20" ht="12.75">
      <c r="A62" s="309" t="s">
        <v>259</v>
      </c>
      <c r="B62" s="150"/>
      <c r="C62" s="314">
        <v>660</v>
      </c>
      <c r="D62" s="315">
        <v>645</v>
      </c>
      <c r="E62" s="197">
        <v>660</v>
      </c>
      <c r="F62" s="256">
        <v>690</v>
      </c>
      <c r="G62" s="197">
        <v>560</v>
      </c>
      <c r="H62" s="150"/>
      <c r="I62" s="151"/>
      <c r="J62" s="147" t="str">
        <f t="shared" si="0"/>
        <v>TVE1</v>
      </c>
      <c r="M62" s="139">
        <f>C62*Megrendelőlap!D60</f>
        <v>0</v>
      </c>
      <c r="N62" s="139">
        <f>D62*Megrendelőlap!F60</f>
        <v>0</v>
      </c>
      <c r="O62" s="139">
        <f>E62*Megrendelőlap!H60</f>
        <v>0</v>
      </c>
      <c r="P62" s="139">
        <f>F62*Megrendelőlap!J60</f>
        <v>0</v>
      </c>
      <c r="Q62" s="139">
        <f>G62*Megrendelőlap!L60</f>
        <v>0</v>
      </c>
      <c r="R62" s="139">
        <f>H62*Megrendelőlap!N60</f>
        <v>0</v>
      </c>
      <c r="S62" s="139">
        <f>I62*Megrendelőlap!P60</f>
        <v>0</v>
      </c>
      <c r="T62" s="251"/>
    </row>
    <row r="63" spans="1:20" ht="13.5" thickBot="1">
      <c r="A63" s="158" t="s">
        <v>260</v>
      </c>
      <c r="B63" s="150"/>
      <c r="C63" s="191">
        <v>1490</v>
      </c>
      <c r="D63" s="164">
        <v>1705</v>
      </c>
      <c r="E63" s="191">
        <v>1445</v>
      </c>
      <c r="F63" s="165">
        <v>1145</v>
      </c>
      <c r="G63" s="256">
        <v>1395</v>
      </c>
      <c r="H63" s="191">
        <v>1095</v>
      </c>
      <c r="I63" s="151"/>
      <c r="J63" s="152" t="str">
        <f t="shared" si="0"/>
        <v>TV2</v>
      </c>
      <c r="M63" s="139">
        <f>C63*Megrendelőlap!D61</f>
        <v>0</v>
      </c>
      <c r="N63" s="139">
        <f>D63*Megrendelőlap!F61</f>
        <v>0</v>
      </c>
      <c r="O63" s="139">
        <f>E63*Megrendelőlap!H61</f>
        <v>0</v>
      </c>
      <c r="P63" s="139">
        <f>F63*Megrendelőlap!J61</f>
        <v>0</v>
      </c>
      <c r="Q63" s="139">
        <f>G63*Megrendelőlap!L61</f>
        <v>0</v>
      </c>
      <c r="R63" s="139">
        <f>H63*Megrendelőlap!N61</f>
        <v>0</v>
      </c>
      <c r="S63" s="139">
        <f>I63*Megrendelőlap!P61</f>
        <v>0</v>
      </c>
      <c r="T63" s="251"/>
    </row>
    <row r="64" spans="1:20" ht="12.75">
      <c r="A64" s="158" t="s">
        <v>261</v>
      </c>
      <c r="B64" s="150"/>
      <c r="C64" s="191">
        <v>1290</v>
      </c>
      <c r="D64" s="164">
        <v>1275</v>
      </c>
      <c r="E64" s="191">
        <v>1390</v>
      </c>
      <c r="F64" s="165">
        <v>1495</v>
      </c>
      <c r="G64" s="197">
        <v>1445</v>
      </c>
      <c r="H64" s="150"/>
      <c r="I64" s="151"/>
      <c r="J64" s="147" t="str">
        <f t="shared" si="0"/>
        <v>TV3</v>
      </c>
      <c r="M64" s="139">
        <f>C64*Megrendelőlap!D62</f>
        <v>0</v>
      </c>
      <c r="N64" s="139">
        <f>D64*Megrendelőlap!F62</f>
        <v>0</v>
      </c>
      <c r="O64" s="139">
        <f>E64*Megrendelőlap!H62</f>
        <v>0</v>
      </c>
      <c r="P64" s="139">
        <f>F64*Megrendelőlap!J62</f>
        <v>0</v>
      </c>
      <c r="Q64" s="139">
        <f>G64*Megrendelőlap!L62</f>
        <v>0</v>
      </c>
      <c r="R64" s="139">
        <f>H64*Megrendelőlap!N62</f>
        <v>0</v>
      </c>
      <c r="S64" s="139">
        <f>I64*Megrendelőlap!P62</f>
        <v>0</v>
      </c>
      <c r="T64" s="251"/>
    </row>
    <row r="65" spans="1:20" ht="13.5" thickBot="1">
      <c r="A65" s="157" t="s">
        <v>262</v>
      </c>
      <c r="B65" s="150"/>
      <c r="C65" s="191">
        <v>1395</v>
      </c>
      <c r="D65" s="164">
        <v>1195</v>
      </c>
      <c r="E65" s="191">
        <v>1095</v>
      </c>
      <c r="F65" s="165">
        <v>1395</v>
      </c>
      <c r="G65" s="197">
        <v>1590</v>
      </c>
      <c r="H65" s="150"/>
      <c r="I65" s="151"/>
      <c r="J65" s="152" t="str">
        <f t="shared" si="0"/>
        <v>TV4</v>
      </c>
      <c r="M65" s="139">
        <f>C65*Megrendelőlap!D63</f>
        <v>0</v>
      </c>
      <c r="N65" s="139">
        <f>D65*Megrendelőlap!F63</f>
        <v>0</v>
      </c>
      <c r="O65" s="139">
        <f>E65*Megrendelőlap!H63</f>
        <v>0</v>
      </c>
      <c r="P65" s="139">
        <f>F65*Megrendelőlap!J63</f>
        <v>0</v>
      </c>
      <c r="Q65" s="139">
        <f>G65*Megrendelőlap!L63</f>
        <v>0</v>
      </c>
      <c r="R65" s="139">
        <f>H65*Megrendelőlap!N63</f>
        <v>0</v>
      </c>
      <c r="S65" s="139">
        <f>I65*Megrendelőlap!P63</f>
        <v>0</v>
      </c>
      <c r="T65" s="251"/>
    </row>
    <row r="66" spans="1:20" ht="12.75">
      <c r="A66" s="157" t="s">
        <v>263</v>
      </c>
      <c r="B66" s="150"/>
      <c r="C66" s="191">
        <v>1495</v>
      </c>
      <c r="D66" s="164">
        <v>1095</v>
      </c>
      <c r="E66" s="191">
        <v>1130</v>
      </c>
      <c r="F66" s="165">
        <v>1140</v>
      </c>
      <c r="G66" s="256">
        <v>1125</v>
      </c>
      <c r="H66" s="191">
        <v>1245</v>
      </c>
      <c r="I66" s="151"/>
      <c r="J66" s="147" t="str">
        <f t="shared" si="0"/>
        <v>TVE5</v>
      </c>
      <c r="M66" s="139">
        <f>C66*Megrendelőlap!D64</f>
        <v>0</v>
      </c>
      <c r="N66" s="139">
        <f>D66*Megrendelőlap!F64</f>
        <v>0</v>
      </c>
      <c r="O66" s="139">
        <f>E66*Megrendelőlap!H64</f>
        <v>0</v>
      </c>
      <c r="P66" s="139">
        <f>F66*Megrendelőlap!J64</f>
        <v>0</v>
      </c>
      <c r="Q66" s="139">
        <f>G66*Megrendelőlap!L64</f>
        <v>0</v>
      </c>
      <c r="R66" s="139">
        <f>H66*Megrendelőlap!N64</f>
        <v>0</v>
      </c>
      <c r="S66" s="139">
        <f>I66*Megrendelőlap!P64</f>
        <v>0</v>
      </c>
      <c r="T66" s="251"/>
    </row>
    <row r="67" spans="1:20" ht="13.5" thickBot="1">
      <c r="A67" s="313" t="s">
        <v>264</v>
      </c>
      <c r="B67" s="306"/>
      <c r="C67" s="317">
        <v>1445</v>
      </c>
      <c r="D67" s="319">
        <v>1495</v>
      </c>
      <c r="E67" s="317">
        <v>1295</v>
      </c>
      <c r="F67" s="320">
        <v>1240</v>
      </c>
      <c r="G67" s="321">
        <v>1395</v>
      </c>
      <c r="H67" s="322"/>
      <c r="I67" s="308"/>
      <c r="J67" s="323" t="str">
        <f t="shared" si="0"/>
        <v>TVE6</v>
      </c>
      <c r="M67" s="139">
        <f>C67*Megrendelőlap!D65</f>
        <v>0</v>
      </c>
      <c r="N67" s="139">
        <f>D67*Megrendelőlap!F65</f>
        <v>0</v>
      </c>
      <c r="O67" s="139">
        <f>E67*Megrendelőlap!H65</f>
        <v>0</v>
      </c>
      <c r="P67" s="139">
        <f>F67*Megrendelőlap!J65</f>
        <v>0</v>
      </c>
      <c r="Q67" s="139">
        <f>G67*Megrendelőlap!L65</f>
        <v>0</v>
      </c>
      <c r="R67" s="139">
        <f>H67*Megrendelőlap!N65</f>
        <v>0</v>
      </c>
      <c r="S67" s="139">
        <f>I67*Megrendelőlap!P65</f>
        <v>0</v>
      </c>
      <c r="T67" s="251"/>
    </row>
    <row r="68" spans="1:10" ht="12.75">
      <c r="A68" s="163" t="s">
        <v>317</v>
      </c>
      <c r="B68" s="150"/>
      <c r="C68" s="314">
        <v>129</v>
      </c>
      <c r="D68" s="314">
        <v>129</v>
      </c>
      <c r="E68" s="314">
        <v>129</v>
      </c>
      <c r="F68" s="314">
        <v>129</v>
      </c>
      <c r="G68" s="314">
        <v>129</v>
      </c>
      <c r="H68" s="150"/>
      <c r="I68" s="151"/>
      <c r="J68" s="318" t="str">
        <f aca="true" t="shared" si="1" ref="J68:J78">A68</f>
        <v>NF1</v>
      </c>
    </row>
    <row r="69" spans="1:12" ht="13.5" thickBot="1">
      <c r="A69" s="166" t="s">
        <v>318</v>
      </c>
      <c r="B69" s="150"/>
      <c r="C69" s="191">
        <v>129</v>
      </c>
      <c r="D69" s="191">
        <v>129</v>
      </c>
      <c r="E69" s="267">
        <v>129</v>
      </c>
      <c r="F69" s="191">
        <v>129</v>
      </c>
      <c r="G69" s="191">
        <v>129</v>
      </c>
      <c r="H69" s="150"/>
      <c r="I69" s="151"/>
      <c r="J69" s="152" t="str">
        <f t="shared" si="1"/>
        <v>NF2</v>
      </c>
      <c r="L69" s="139">
        <f>SUM(L2:S67)</f>
        <v>0</v>
      </c>
    </row>
    <row r="70" spans="1:10" ht="12.75">
      <c r="A70" s="166" t="s">
        <v>319</v>
      </c>
      <c r="B70" s="150"/>
      <c r="C70" s="191">
        <v>129</v>
      </c>
      <c r="D70" s="191">
        <v>129</v>
      </c>
      <c r="E70" s="268">
        <v>129</v>
      </c>
      <c r="F70" s="191">
        <v>129</v>
      </c>
      <c r="G70" s="191">
        <v>129</v>
      </c>
      <c r="H70" s="150"/>
      <c r="I70" s="151"/>
      <c r="J70" s="147" t="str">
        <f t="shared" si="1"/>
        <v>NF3</v>
      </c>
    </row>
    <row r="71" spans="1:10" ht="13.5" thickBot="1">
      <c r="A71" s="166" t="s">
        <v>320</v>
      </c>
      <c r="B71" s="150"/>
      <c r="C71" s="191">
        <v>129</v>
      </c>
      <c r="D71" s="191">
        <v>129</v>
      </c>
      <c r="E71" s="268">
        <v>129</v>
      </c>
      <c r="F71" s="191">
        <v>129</v>
      </c>
      <c r="G71" s="191">
        <v>129</v>
      </c>
      <c r="H71" s="150"/>
      <c r="I71" s="151"/>
      <c r="J71" s="152" t="str">
        <f t="shared" si="1"/>
        <v>NF4</v>
      </c>
    </row>
    <row r="72" spans="1:10" ht="12.75">
      <c r="A72" s="166" t="s">
        <v>321</v>
      </c>
      <c r="B72" s="150"/>
      <c r="C72" s="191">
        <v>229</v>
      </c>
      <c r="D72" s="191">
        <v>229</v>
      </c>
      <c r="E72" s="268">
        <v>229</v>
      </c>
      <c r="F72" s="191">
        <v>229</v>
      </c>
      <c r="G72" s="191">
        <v>229</v>
      </c>
      <c r="H72" s="150"/>
      <c r="I72" s="151"/>
      <c r="J72" s="147" t="str">
        <f t="shared" si="1"/>
        <v>NF5</v>
      </c>
    </row>
    <row r="73" spans="1:10" ht="13.5" thickBot="1">
      <c r="A73" s="166" t="s">
        <v>322</v>
      </c>
      <c r="B73" s="150"/>
      <c r="C73" s="191">
        <v>229</v>
      </c>
      <c r="D73" s="191">
        <v>229</v>
      </c>
      <c r="E73" s="278">
        <v>229</v>
      </c>
      <c r="F73" s="191">
        <v>229</v>
      </c>
      <c r="G73" s="191">
        <v>229</v>
      </c>
      <c r="H73" s="150"/>
      <c r="I73" s="151"/>
      <c r="J73" s="152" t="str">
        <f t="shared" si="1"/>
        <v>NF6</v>
      </c>
    </row>
    <row r="74" spans="1:10" ht="12.75">
      <c r="A74" s="166" t="s">
        <v>323</v>
      </c>
      <c r="B74" s="150"/>
      <c r="C74" s="267">
        <v>229</v>
      </c>
      <c r="D74" s="267">
        <v>229</v>
      </c>
      <c r="E74" s="267">
        <v>229</v>
      </c>
      <c r="F74" s="267">
        <v>229</v>
      </c>
      <c r="G74" s="267">
        <v>229</v>
      </c>
      <c r="H74" s="150"/>
      <c r="I74" s="151"/>
      <c r="J74" s="147" t="str">
        <f t="shared" si="1"/>
        <v>NF7</v>
      </c>
    </row>
    <row r="75" spans="1:10" ht="13.5" thickBot="1">
      <c r="A75" s="266" t="s">
        <v>324</v>
      </c>
      <c r="B75" s="257"/>
      <c r="C75" s="268">
        <v>199</v>
      </c>
      <c r="D75" s="268">
        <v>199</v>
      </c>
      <c r="E75" s="268">
        <v>199</v>
      </c>
      <c r="F75" s="268">
        <v>199</v>
      </c>
      <c r="G75" s="268">
        <v>199</v>
      </c>
      <c r="H75" s="257"/>
      <c r="I75" s="257"/>
      <c r="J75" s="152" t="str">
        <f t="shared" si="1"/>
        <v>NF8</v>
      </c>
    </row>
    <row r="76" spans="1:10" ht="12.75">
      <c r="A76" s="266" t="s">
        <v>376</v>
      </c>
      <c r="B76" s="257"/>
      <c r="C76" s="268">
        <v>199</v>
      </c>
      <c r="D76" s="268">
        <v>199</v>
      </c>
      <c r="E76" s="268">
        <v>199</v>
      </c>
      <c r="F76" s="268">
        <v>199</v>
      </c>
      <c r="G76" s="268">
        <v>199</v>
      </c>
      <c r="H76" s="257"/>
      <c r="I76" s="257"/>
      <c r="J76" s="147" t="str">
        <f t="shared" si="1"/>
        <v>NF9</v>
      </c>
    </row>
    <row r="77" spans="1:10" ht="13.5" thickBot="1">
      <c r="A77" s="266" t="s">
        <v>377</v>
      </c>
      <c r="B77" s="257"/>
      <c r="C77" s="268">
        <v>299</v>
      </c>
      <c r="D77" s="268">
        <v>299</v>
      </c>
      <c r="E77" s="268">
        <v>299</v>
      </c>
      <c r="F77" s="268">
        <v>299</v>
      </c>
      <c r="G77" s="268">
        <v>299</v>
      </c>
      <c r="H77" s="257"/>
      <c r="I77" s="257"/>
      <c r="J77" s="152" t="str">
        <f t="shared" si="1"/>
        <v>NF10</v>
      </c>
    </row>
    <row r="78" spans="1:10" ht="12.75">
      <c r="A78" s="266" t="s">
        <v>462</v>
      </c>
      <c r="B78" s="257"/>
      <c r="C78" s="268">
        <v>299</v>
      </c>
      <c r="D78" s="268">
        <v>299</v>
      </c>
      <c r="E78" s="268">
        <v>299</v>
      </c>
      <c r="F78" s="268">
        <v>299</v>
      </c>
      <c r="G78" s="268">
        <v>299</v>
      </c>
      <c r="H78" s="257"/>
      <c r="I78" s="257"/>
      <c r="J78" s="147" t="str">
        <f t="shared" si="1"/>
        <v>NF11</v>
      </c>
    </row>
  </sheetData>
  <sheetProtection selectLockedCells="1" selectUnlockedCells="1"/>
  <mergeCells count="1">
    <mergeCell ref="A1:B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kamocsaipeter</dc:creator>
  <cp:keywords/>
  <dc:description/>
  <cp:lastModifiedBy>user</cp:lastModifiedBy>
  <cp:lastPrinted>2022-07-26T11:46:54Z</cp:lastPrinted>
  <dcterms:created xsi:type="dcterms:W3CDTF">2017-06-19T06:33:27Z</dcterms:created>
  <dcterms:modified xsi:type="dcterms:W3CDTF">2022-07-26T11:46:55Z</dcterms:modified>
  <cp:category/>
  <cp:version/>
  <cp:contentType/>
  <cp:contentStatus/>
</cp:coreProperties>
</file>